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1C17F505-397C-48D6-A211-29092B9895BE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 04,10" sheetId="2" state="hidden" r:id="rId1"/>
    <sheet name="(Donatoret)" sheetId="4" state="hidden" r:id="rId2"/>
    <sheet name="Sheet1" sheetId="9" r:id="rId3"/>
    <sheet name="IKSHPK" sheetId="5" state="hidden" r:id="rId4"/>
    <sheet name="AKPM" sheetId="6" state="hidden" r:id="rId5"/>
    <sheet name="QKTGJ" sheetId="7" state="hidden" r:id="rId6"/>
    <sheet name="5 Kategori" sheetId="8" state="hidden" r:id="rId7"/>
  </sheets>
  <definedNames>
    <definedName name="_xlnm._FilterDatabase" localSheetId="0" hidden="1">' 04,10'!$B$9:$J$94</definedName>
    <definedName name="_xlnm._FilterDatabase" localSheetId="1" hidden="1">'(Donatoret)'!$A$13:$I$30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4" i="9" l="1"/>
  <c r="J93" i="9" s="1"/>
  <c r="I93" i="9"/>
  <c r="H93" i="9"/>
  <c r="G93" i="9"/>
  <c r="F93" i="9"/>
  <c r="E93" i="9"/>
  <c r="J92" i="9"/>
  <c r="J91" i="9"/>
  <c r="J90" i="9"/>
  <c r="I89" i="9"/>
  <c r="H89" i="9"/>
  <c r="G89" i="9"/>
  <c r="F89" i="9"/>
  <c r="E89" i="9"/>
  <c r="J88" i="9"/>
  <c r="J87" i="9"/>
  <c r="J86" i="9"/>
  <c r="I85" i="9"/>
  <c r="H85" i="9"/>
  <c r="G85" i="9"/>
  <c r="F85" i="9"/>
  <c r="E85" i="9"/>
  <c r="J84" i="9"/>
  <c r="J83" i="9"/>
  <c r="J82" i="9"/>
  <c r="J81" i="9"/>
  <c r="J80" i="9"/>
  <c r="J79" i="9"/>
  <c r="J78" i="9"/>
  <c r="I77" i="9"/>
  <c r="H77" i="9"/>
  <c r="G77" i="9"/>
  <c r="F77" i="9"/>
  <c r="E77" i="9"/>
  <c r="J76" i="9"/>
  <c r="J75" i="9"/>
  <c r="J74" i="9"/>
  <c r="J73" i="9"/>
  <c r="I72" i="9"/>
  <c r="H72" i="9"/>
  <c r="G72" i="9"/>
  <c r="F72" i="9"/>
  <c r="E72" i="9"/>
  <c r="J71" i="9"/>
  <c r="J70" i="9"/>
  <c r="J69" i="9"/>
  <c r="J68" i="9"/>
  <c r="I67" i="9"/>
  <c r="H67" i="9"/>
  <c r="G67" i="9"/>
  <c r="F67" i="9"/>
  <c r="E67" i="9"/>
  <c r="J66" i="9"/>
  <c r="J65" i="9"/>
  <c r="J64" i="9"/>
  <c r="J63" i="9"/>
  <c r="I62" i="9"/>
  <c r="H62" i="9"/>
  <c r="G62" i="9"/>
  <c r="F62" i="9"/>
  <c r="E62" i="9"/>
  <c r="J61" i="9"/>
  <c r="J60" i="9"/>
  <c r="J59" i="9"/>
  <c r="J58" i="9"/>
  <c r="I57" i="9"/>
  <c r="H57" i="9"/>
  <c r="G57" i="9"/>
  <c r="F57" i="9"/>
  <c r="E57" i="9"/>
  <c r="J56" i="9"/>
  <c r="J55" i="9"/>
  <c r="J54" i="9"/>
  <c r="J53" i="9"/>
  <c r="I52" i="9"/>
  <c r="H52" i="9"/>
  <c r="G52" i="9"/>
  <c r="F52" i="9"/>
  <c r="E52" i="9"/>
  <c r="J51" i="9"/>
  <c r="J50" i="9"/>
  <c r="J49" i="9"/>
  <c r="I48" i="9"/>
  <c r="H48" i="9"/>
  <c r="G48" i="9"/>
  <c r="F48" i="9"/>
  <c r="E48" i="9"/>
  <c r="J47" i="9"/>
  <c r="J46" i="9"/>
  <c r="J45" i="9"/>
  <c r="I44" i="9"/>
  <c r="H44" i="9"/>
  <c r="G44" i="9"/>
  <c r="F44" i="9"/>
  <c r="E44" i="9"/>
  <c r="J43" i="9"/>
  <c r="J42" i="9"/>
  <c r="J41" i="9"/>
  <c r="J40" i="9"/>
  <c r="I39" i="9"/>
  <c r="H39" i="9"/>
  <c r="G39" i="9"/>
  <c r="F39" i="9"/>
  <c r="E39" i="9"/>
  <c r="J38" i="9"/>
  <c r="J37" i="9"/>
  <c r="J36" i="9"/>
  <c r="J35" i="9"/>
  <c r="I34" i="9"/>
  <c r="H34" i="9"/>
  <c r="G34" i="9"/>
  <c r="F34" i="9"/>
  <c r="E34" i="9"/>
  <c r="J33" i="9"/>
  <c r="J32" i="9"/>
  <c r="J31" i="9"/>
  <c r="J30" i="9"/>
  <c r="I29" i="9"/>
  <c r="H29" i="9"/>
  <c r="G29" i="9"/>
  <c r="F29" i="9"/>
  <c r="E29" i="9"/>
  <c r="J28" i="9"/>
  <c r="J27" i="9"/>
  <c r="J26" i="9"/>
  <c r="J25" i="9"/>
  <c r="I24" i="9"/>
  <c r="H24" i="9"/>
  <c r="G24" i="9"/>
  <c r="F24" i="9"/>
  <c r="E24" i="9"/>
  <c r="J23" i="9"/>
  <c r="J22" i="9"/>
  <c r="J21" i="9"/>
  <c r="I20" i="9"/>
  <c r="H20" i="9"/>
  <c r="G20" i="9"/>
  <c r="F20" i="9"/>
  <c r="E20" i="9"/>
  <c r="J19" i="9"/>
  <c r="J18" i="9"/>
  <c r="J17" i="9"/>
  <c r="I16" i="9"/>
  <c r="H16" i="9"/>
  <c r="G16" i="9"/>
  <c r="F16" i="9"/>
  <c r="E16" i="9"/>
  <c r="J15" i="9"/>
  <c r="J14" i="9"/>
  <c r="J13" i="9"/>
  <c r="J12" i="9"/>
  <c r="J11" i="9" s="1"/>
  <c r="I11" i="9"/>
  <c r="H11" i="9"/>
  <c r="G11" i="9"/>
  <c r="F11" i="9"/>
  <c r="E11" i="9"/>
  <c r="I97" i="9" l="1"/>
  <c r="E97" i="9"/>
  <c r="F97" i="9"/>
  <c r="G97" i="9"/>
  <c r="H97" i="9"/>
  <c r="J72" i="9"/>
  <c r="J16" i="9"/>
  <c r="J48" i="9"/>
  <c r="J39" i="9"/>
  <c r="J24" i="9"/>
  <c r="J95" i="9" s="1"/>
  <c r="J29" i="9"/>
  <c r="J77" i="9"/>
  <c r="J89" i="9"/>
  <c r="J20" i="9"/>
  <c r="J57" i="9"/>
  <c r="J44" i="9"/>
  <c r="J34" i="9"/>
  <c r="J67" i="9"/>
  <c r="J52" i="9"/>
  <c r="J85" i="9"/>
  <c r="J62" i="9"/>
  <c r="E49" i="2"/>
  <c r="F49" i="2"/>
  <c r="G49" i="2"/>
  <c r="H49" i="2"/>
  <c r="I49" i="2"/>
  <c r="J50" i="2"/>
  <c r="J51" i="2"/>
  <c r="J52" i="2"/>
  <c r="E53" i="2"/>
  <c r="F53" i="2"/>
  <c r="G53" i="2"/>
  <c r="H53" i="2"/>
  <c r="I53" i="2"/>
  <c r="J54" i="2"/>
  <c r="J55" i="2"/>
  <c r="J56" i="2"/>
  <c r="E11" i="2"/>
  <c r="J97" i="9" l="1"/>
  <c r="J53" i="2"/>
  <c r="J49" i="2"/>
  <c r="E29" i="4"/>
  <c r="E15" i="4" l="1"/>
  <c r="G29" i="4" l="1"/>
  <c r="F14" i="2" l="1"/>
  <c r="F11" i="2"/>
  <c r="F10" i="2" l="1"/>
  <c r="J35" i="2"/>
  <c r="I5" i="6" l="1"/>
  <c r="F57" i="2" l="1"/>
  <c r="G57" i="2"/>
  <c r="H57" i="2"/>
  <c r="I57" i="2"/>
  <c r="E57" i="2"/>
  <c r="E5" i="7" l="1"/>
  <c r="F5" i="7"/>
  <c r="G5" i="7"/>
  <c r="H5" i="7"/>
  <c r="D5" i="7"/>
  <c r="D6" i="7"/>
  <c r="E4" i="7"/>
  <c r="F4" i="7"/>
  <c r="G4" i="7"/>
  <c r="H4" i="7"/>
  <c r="D4" i="7"/>
  <c r="E4" i="6"/>
  <c r="F4" i="6"/>
  <c r="G4" i="6"/>
  <c r="H4" i="6"/>
  <c r="D4" i="6"/>
  <c r="E8" i="5"/>
  <c r="F8" i="5"/>
  <c r="G8" i="5"/>
  <c r="H8" i="5"/>
  <c r="D8" i="5"/>
  <c r="E7" i="5"/>
  <c r="F7" i="5"/>
  <c r="G7" i="5"/>
  <c r="H7" i="5"/>
  <c r="D7" i="5"/>
  <c r="E6" i="5"/>
  <c r="F6" i="5"/>
  <c r="G6" i="5"/>
  <c r="H6" i="5"/>
  <c r="D6" i="5"/>
  <c r="E5" i="5"/>
  <c r="F5" i="5"/>
  <c r="G5" i="5"/>
  <c r="H5" i="5"/>
  <c r="D5" i="5"/>
  <c r="E3" i="5"/>
  <c r="F3" i="5"/>
  <c r="G3" i="5"/>
  <c r="H3" i="5"/>
  <c r="D3" i="5"/>
  <c r="E4" i="5"/>
  <c r="F4" i="5"/>
  <c r="G4" i="5"/>
  <c r="H4" i="5"/>
  <c r="D4" i="5"/>
  <c r="I7" i="5" l="1"/>
  <c r="I6" i="5"/>
  <c r="I3" i="5"/>
  <c r="G9" i="5"/>
  <c r="F9" i="5"/>
  <c r="E9" i="5"/>
  <c r="H9" i="5"/>
  <c r="I5" i="7"/>
  <c r="D9" i="5"/>
  <c r="I5" i="5"/>
  <c r="I8" i="5"/>
  <c r="H29" i="4"/>
  <c r="I31" i="4"/>
  <c r="I32" i="4"/>
  <c r="J81" i="2"/>
  <c r="G11" i="2"/>
  <c r="H11" i="2"/>
  <c r="I11" i="2"/>
  <c r="G14" i="2"/>
  <c r="H14" i="2"/>
  <c r="I14" i="2"/>
  <c r="E14" i="2"/>
  <c r="J76" i="2"/>
  <c r="J43" i="2"/>
  <c r="J70" i="2"/>
  <c r="J66" i="2"/>
  <c r="J48" i="2"/>
  <c r="J61" i="2"/>
  <c r="J37" i="2"/>
  <c r="J33" i="2"/>
  <c r="J14" i="2" l="1"/>
  <c r="E84" i="2"/>
  <c r="F84" i="2"/>
  <c r="G84" i="2"/>
  <c r="H84" i="2"/>
  <c r="I84" i="2"/>
  <c r="J85" i="2"/>
  <c r="E86" i="2"/>
  <c r="F86" i="2"/>
  <c r="G86" i="2"/>
  <c r="H86" i="2"/>
  <c r="I86" i="2"/>
  <c r="J87" i="2"/>
  <c r="E88" i="2"/>
  <c r="F88" i="2"/>
  <c r="G88" i="2"/>
  <c r="H88" i="2"/>
  <c r="I88" i="2"/>
  <c r="J89" i="2"/>
  <c r="E90" i="2"/>
  <c r="F90" i="2"/>
  <c r="G90" i="2"/>
  <c r="H90" i="2"/>
  <c r="I90" i="2"/>
  <c r="J91" i="2"/>
  <c r="E92" i="2"/>
  <c r="F92" i="2"/>
  <c r="G92" i="2"/>
  <c r="H92" i="2"/>
  <c r="I92" i="2"/>
  <c r="J93" i="2"/>
  <c r="J90" i="2" l="1"/>
  <c r="J88" i="2"/>
  <c r="J86" i="2"/>
  <c r="J84" i="2"/>
  <c r="J92" i="2"/>
  <c r="E17" i="4"/>
  <c r="H25" i="4" l="1"/>
  <c r="F25" i="4"/>
  <c r="G25" i="4"/>
  <c r="I27" i="4"/>
  <c r="H14" i="4" l="1"/>
  <c r="E14" i="4"/>
  <c r="D2" i="8" s="1"/>
  <c r="D14" i="4"/>
  <c r="D1" i="8" s="1"/>
  <c r="I28" i="4"/>
  <c r="J36" i="2" l="1"/>
  <c r="J38" i="2"/>
  <c r="E39" i="2"/>
  <c r="F39" i="2"/>
  <c r="G39" i="2"/>
  <c r="H39" i="2"/>
  <c r="I39" i="2"/>
  <c r="J40" i="2"/>
  <c r="J41" i="2"/>
  <c r="J42" i="2"/>
  <c r="J94" i="2"/>
  <c r="J39" i="2" l="1"/>
  <c r="F82" i="2"/>
  <c r="G82" i="2"/>
  <c r="H82" i="2"/>
  <c r="I82" i="2"/>
  <c r="E82" i="2"/>
  <c r="J82" i="2" l="1"/>
  <c r="J11" i="2"/>
  <c r="I24" i="4"/>
  <c r="H12" i="2"/>
  <c r="I12" i="2"/>
  <c r="G13" i="2"/>
  <c r="H13" i="2"/>
  <c r="J12" i="2" l="1"/>
  <c r="J13" i="2"/>
  <c r="D17" i="4"/>
  <c r="I18" i="4" l="1"/>
  <c r="I19" i="4"/>
  <c r="I16" i="4"/>
  <c r="I10" i="2" l="1"/>
  <c r="D5" i="8" s="1"/>
  <c r="F14" i="4" l="1"/>
  <c r="I34" i="4"/>
  <c r="I33" i="4" s="1"/>
  <c r="D29" i="4"/>
  <c r="F29" i="4"/>
  <c r="I21" i="4"/>
  <c r="I30" i="4"/>
  <c r="I29" i="4" s="1"/>
  <c r="D33" i="4"/>
  <c r="E33" i="4"/>
  <c r="F33" i="4"/>
  <c r="G33" i="4"/>
  <c r="H33" i="4"/>
  <c r="I36" i="4"/>
  <c r="I35" i="4" s="1"/>
  <c r="I20" i="4"/>
  <c r="I22" i="4"/>
  <c r="I23" i="4"/>
  <c r="I17" i="4" l="1"/>
  <c r="J83" i="2"/>
  <c r="J80" i="2"/>
  <c r="J79" i="2"/>
  <c r="J78" i="2"/>
  <c r="I77" i="2"/>
  <c r="H77" i="2"/>
  <c r="G77" i="2"/>
  <c r="F77" i="2"/>
  <c r="E77" i="2"/>
  <c r="J75" i="2"/>
  <c r="J74" i="2"/>
  <c r="J73" i="2"/>
  <c r="I72" i="2"/>
  <c r="H72" i="2"/>
  <c r="G72" i="2"/>
  <c r="F72" i="2"/>
  <c r="E72" i="2"/>
  <c r="J71" i="2"/>
  <c r="J69" i="2"/>
  <c r="J68" i="2"/>
  <c r="I67" i="2"/>
  <c r="H67" i="2"/>
  <c r="G67" i="2"/>
  <c r="F67" i="2"/>
  <c r="E67" i="2"/>
  <c r="J65" i="2"/>
  <c r="J64" i="2"/>
  <c r="J63" i="2"/>
  <c r="I62" i="2"/>
  <c r="H62" i="2"/>
  <c r="G62" i="2"/>
  <c r="F62" i="2"/>
  <c r="E62" i="2"/>
  <c r="J60" i="2"/>
  <c r="J59" i="2"/>
  <c r="J58" i="2"/>
  <c r="J47" i="2"/>
  <c r="J46" i="2"/>
  <c r="J45" i="2"/>
  <c r="I44" i="2"/>
  <c r="H44" i="2"/>
  <c r="G44" i="2"/>
  <c r="F44" i="2"/>
  <c r="E44" i="2"/>
  <c r="I34" i="2"/>
  <c r="H34" i="2"/>
  <c r="G34" i="2"/>
  <c r="F34" i="2"/>
  <c r="E34" i="2"/>
  <c r="J32" i="2"/>
  <c r="J31" i="2"/>
  <c r="J30" i="2"/>
  <c r="J29" i="2" s="1"/>
  <c r="I29" i="2"/>
  <c r="H29" i="2"/>
  <c r="G29" i="2"/>
  <c r="F29" i="2"/>
  <c r="E29" i="2"/>
  <c r="J28" i="2"/>
  <c r="J27" i="2"/>
  <c r="J26" i="2"/>
  <c r="I25" i="2"/>
  <c r="H25" i="2"/>
  <c r="G25" i="2"/>
  <c r="F25" i="2"/>
  <c r="E25" i="2"/>
  <c r="J24" i="2"/>
  <c r="J23" i="2"/>
  <c r="J22" i="2"/>
  <c r="I21" i="2"/>
  <c r="H21" i="2"/>
  <c r="G21" i="2"/>
  <c r="F21" i="2"/>
  <c r="E21" i="2"/>
  <c r="J20" i="2"/>
  <c r="J19" i="2"/>
  <c r="J18" i="2"/>
  <c r="J17" i="2"/>
  <c r="J16" i="2" s="1"/>
  <c r="I16" i="2"/>
  <c r="H16" i="2"/>
  <c r="G16" i="2"/>
  <c r="F16" i="2"/>
  <c r="E16" i="2"/>
  <c r="H10" i="2"/>
  <c r="G10" i="2"/>
  <c r="D3" i="8" s="1"/>
  <c r="E10" i="2"/>
  <c r="I26" i="4"/>
  <c r="E25" i="4"/>
  <c r="D25" i="4"/>
  <c r="J44" i="2" l="1"/>
  <c r="J57" i="2"/>
  <c r="I25" i="4"/>
  <c r="I4" i="6"/>
  <c r="I3" i="6" s="1"/>
  <c r="I4" i="7"/>
  <c r="I3" i="7" s="1"/>
  <c r="J67" i="2"/>
  <c r="J34" i="2"/>
  <c r="J25" i="2"/>
  <c r="J62" i="2"/>
  <c r="J77" i="2"/>
  <c r="J21" i="2"/>
  <c r="J72" i="2"/>
  <c r="H15" i="4"/>
  <c r="I4" i="5" s="1"/>
  <c r="I9" i="5" s="1"/>
  <c r="G15" i="4"/>
  <c r="F15" i="4"/>
  <c r="D15" i="4"/>
  <c r="H17" i="4"/>
  <c r="G17" i="4"/>
  <c r="F17" i="4"/>
  <c r="G14" i="4" l="1"/>
  <c r="D4" i="8" s="1"/>
  <c r="D6" i="8" s="1"/>
  <c r="J10" i="2"/>
  <c r="I15" i="4"/>
  <c r="I14" i="4" s="1"/>
  <c r="J97" i="2" l="1"/>
  <c r="J95" i="2" s="1"/>
</calcChain>
</file>

<file path=xl/sharedStrings.xml><?xml version="1.0" encoding="utf-8"?>
<sst xmlns="http://schemas.openxmlformats.org/spreadsheetml/2006/main" count="168" uniqueCount="68">
  <si>
    <t>Totali</t>
  </si>
  <si>
    <t>Perkujdesi Primar Shëndetsorë</t>
  </si>
  <si>
    <t>Programi Farmaceutik</t>
  </si>
  <si>
    <t>QKTGJ</t>
  </si>
  <si>
    <t>AKPM</t>
  </si>
  <si>
    <t>Programet Tjera</t>
  </si>
  <si>
    <t>Inspektoriati Shëndetësorë</t>
  </si>
  <si>
    <t>Departamenti  Shëndetësor I Burgjeve</t>
  </si>
  <si>
    <t>Mjekët në vend</t>
  </si>
  <si>
    <t>Republika e Kosovës</t>
  </si>
  <si>
    <t>Republika Kosova-Republic of Kosovo</t>
  </si>
  <si>
    <t xml:space="preserve">Qeveria - Vlada - Government </t>
  </si>
  <si>
    <t>Ministria e Shëndetësisë/Ministarstvo Zdravstva/Ministry of Health</t>
  </si>
  <si>
    <t>Kodi i Programit</t>
  </si>
  <si>
    <t>Programi Buxhetor</t>
  </si>
  <si>
    <t>Fondi Burimor</t>
  </si>
  <si>
    <t>Paga dhe Meditje</t>
  </si>
  <si>
    <t>Mallra dhe Shërbime</t>
  </si>
  <si>
    <t>Shp. Komunale</t>
  </si>
  <si>
    <t>Shp.e Inves.Kapitale</t>
  </si>
  <si>
    <t>Subvencionet</t>
  </si>
  <si>
    <t>Administrata Qëndrore</t>
  </si>
  <si>
    <t>Kabineti i Ministrit</t>
  </si>
  <si>
    <t>IKSHPK</t>
  </si>
  <si>
    <t>Ministria e Shendetësisë</t>
  </si>
  <si>
    <t xml:space="preserve">Zyrtar I Kontabilitetit </t>
  </si>
  <si>
    <t>Financimet nga Huamarrjet</t>
  </si>
  <si>
    <t xml:space="preserve">IKSHPK  </t>
  </si>
  <si>
    <t>RAPORTI I SHPENZIMEVE (Donatorët)</t>
  </si>
  <si>
    <t>Sistemi I informimit shendetsor</t>
  </si>
  <si>
    <t>Administrata Qendrore-MSH</t>
  </si>
  <si>
    <t>Fitnete Mjaku</t>
  </si>
  <si>
    <t>UNICEF</t>
  </si>
  <si>
    <t>QEVERIA HOLANDEZE</t>
  </si>
  <si>
    <t>QEVERIA GJERMANE</t>
  </si>
  <si>
    <t>BANKA BOTERORE</t>
  </si>
  <si>
    <t>GLOBAL FUND</t>
  </si>
  <si>
    <t>UNIONI EVROPIAN</t>
  </si>
  <si>
    <t>Mbeshtetje e Sherbimit te mjeksis Familjare</t>
  </si>
  <si>
    <t>TE HYRAT NGA AKP</t>
  </si>
  <si>
    <t>ORGANIZATA E SHENDETSIS BOTERORE</t>
  </si>
  <si>
    <t>INSTITUCIONET</t>
  </si>
  <si>
    <t>POLITIKAT SOCIALE</t>
  </si>
  <si>
    <t>KESHILL.PERGJ.I SHERB.SOCIALE</t>
  </si>
  <si>
    <t>SHPENZ. BAZIKE PER STREHIMORET</t>
  </si>
  <si>
    <t>MASAT E PANDEMIS COVID-19</t>
  </si>
  <si>
    <t>Kadrije Berisha</t>
  </si>
  <si>
    <t xml:space="preserve">            ZKF</t>
  </si>
  <si>
    <t>C</t>
  </si>
  <si>
    <t>AKPM(Rregullimi I Sektorit Farmaceutik)</t>
  </si>
  <si>
    <t>06</t>
  </si>
  <si>
    <t>04</t>
  </si>
  <si>
    <t>Financ.Huamarr.per Klauz.Invest</t>
  </si>
  <si>
    <t>8E</t>
  </si>
  <si>
    <t>Shoqata e bankave te Kosoves</t>
  </si>
  <si>
    <t>Paga</t>
  </si>
  <si>
    <t>Mallra</t>
  </si>
  <si>
    <t>Kumunali</t>
  </si>
  <si>
    <t>Subvencione</t>
  </si>
  <si>
    <t>Kapitale</t>
  </si>
  <si>
    <t>8A</t>
  </si>
  <si>
    <t>NOVARTIS PHARMA SERVICES</t>
  </si>
  <si>
    <t>SHERBIMET FARMACEUTIKE ID30</t>
  </si>
  <si>
    <t>Shtepija e femijeve me aftesi te kufizuara</t>
  </si>
  <si>
    <t>Instituti Special ne Shtime</t>
  </si>
  <si>
    <t>.</t>
  </si>
  <si>
    <t>QEVERIA DANEZE</t>
  </si>
  <si>
    <t>RAPORTI I SHPENZIMEVE JANAR-SHKURT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</si>
</sst>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8"/>
      <name val="Book Antiqua"/>
      <family val="1"/>
    </font>
    <font>
      <b/>
      <sz val="14"/>
      <name val="Times New Roman"/>
      <family val="1"/>
    </font>
    <font>
      <b/>
      <i/>
      <sz val="13"/>
      <name val="Book Antiqua"/>
      <family val="1"/>
    </font>
    <font>
      <b/>
      <i/>
      <sz val="8"/>
      <name val="Book Antiqua"/>
      <family val="1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"/>
      <name val="SansSerif"/>
    </font>
    <font>
      <sz val="9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3" borderId="0" xfId="0" applyFont="1" applyFill="1" applyBorder="1" applyAlignment="1">
      <alignment wrapText="1"/>
    </xf>
    <xf numFmtId="43" fontId="0" fillId="0" borderId="0" xfId="1" applyFont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Border="1"/>
    <xf numFmtId="43" fontId="4" fillId="0" borderId="0" xfId="1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43" fontId="4" fillId="0" borderId="7" xfId="1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4" fillId="0" borderId="1" xfId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7" xfId="0" applyBorder="1"/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14" fontId="12" fillId="0" borderId="7" xfId="1" applyNumberFormat="1" applyFont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43" fontId="0" fillId="0" borderId="0" xfId="0" applyNumberFormat="1" applyFill="1"/>
    <xf numFmtId="43" fontId="4" fillId="0" borderId="0" xfId="1" applyFont="1" applyFill="1"/>
    <xf numFmtId="43" fontId="4" fillId="0" borderId="0" xfId="1" applyFont="1" applyFill="1" applyBorder="1" applyAlignment="1">
      <alignment horizontal="right"/>
    </xf>
    <xf numFmtId="43" fontId="13" fillId="0" borderId="0" xfId="1" applyFont="1" applyFill="1" applyBorder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9" xfId="0" applyBorder="1"/>
    <xf numFmtId="0" fontId="2" fillId="3" borderId="8" xfId="0" applyFont="1" applyFill="1" applyBorder="1" applyAlignment="1">
      <alignment wrapText="1"/>
    </xf>
    <xf numFmtId="0" fontId="2" fillId="3" borderId="8" xfId="0" applyFont="1" applyFill="1" applyBorder="1"/>
    <xf numFmtId="43" fontId="2" fillId="3" borderId="8" xfId="1" applyFont="1" applyFill="1" applyBorder="1"/>
    <xf numFmtId="43" fontId="2" fillId="3" borderId="3" xfId="1" applyFont="1" applyFill="1" applyBorder="1"/>
    <xf numFmtId="43" fontId="2" fillId="3" borderId="8" xfId="1" applyFont="1" applyFill="1" applyBorder="1" applyAlignment="1">
      <alignment horizontal="center" wrapText="1"/>
    </xf>
    <xf numFmtId="0" fontId="0" fillId="5" borderId="2" xfId="0" applyFill="1" applyBorder="1"/>
    <xf numFmtId="0" fontId="14" fillId="6" borderId="2" xfId="0" applyFont="1" applyFill="1" applyBorder="1"/>
    <xf numFmtId="0" fontId="0" fillId="5" borderId="2" xfId="0" applyFont="1" applyFill="1" applyBorder="1"/>
    <xf numFmtId="0" fontId="2" fillId="3" borderId="0" xfId="0" applyFont="1" applyFill="1" applyBorder="1"/>
    <xf numFmtId="43" fontId="2" fillId="3" borderId="0" xfId="1" applyFont="1" applyFill="1" applyBorder="1"/>
    <xf numFmtId="0" fontId="14" fillId="4" borderId="10" xfId="0" applyFont="1" applyFill="1" applyBorder="1" applyAlignment="1"/>
    <xf numFmtId="0" fontId="14" fillId="4" borderId="12" xfId="0" applyFont="1" applyFill="1" applyBorder="1" applyAlignment="1"/>
    <xf numFmtId="0" fontId="14" fillId="4" borderId="11" xfId="0" applyFont="1" applyFill="1" applyBorder="1" applyAlignment="1"/>
    <xf numFmtId="43" fontId="14" fillId="4" borderId="2" xfId="1" applyFont="1" applyFill="1" applyBorder="1"/>
    <xf numFmtId="43" fontId="0" fillId="2" borderId="2" xfId="1" applyFont="1" applyFill="1" applyBorder="1"/>
    <xf numFmtId="43" fontId="14" fillId="6" borderId="2" xfId="1" applyFont="1" applyFill="1" applyBorder="1"/>
    <xf numFmtId="43" fontId="0" fillId="5" borderId="2" xfId="1" applyFont="1" applyFill="1" applyBorder="1"/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5" borderId="10" xfId="0" applyFill="1" applyBorder="1"/>
    <xf numFmtId="43" fontId="15" fillId="5" borderId="2" xfId="1" applyFont="1" applyFill="1" applyBorder="1"/>
    <xf numFmtId="43" fontId="1" fillId="5" borderId="2" xfId="1" applyFont="1" applyFill="1" applyBorder="1"/>
    <xf numFmtId="0" fontId="0" fillId="5" borderId="11" xfId="0" applyFill="1" applyBorder="1"/>
    <xf numFmtId="0" fontId="3" fillId="0" borderId="0" xfId="0" applyFont="1" applyAlignment="1">
      <alignment horizontal="left"/>
    </xf>
    <xf numFmtId="0" fontId="0" fillId="7" borderId="2" xfId="0" applyFill="1" applyBorder="1"/>
    <xf numFmtId="43" fontId="0" fillId="7" borderId="2" xfId="1" applyFont="1" applyFill="1" applyBorder="1"/>
    <xf numFmtId="0" fontId="0" fillId="5" borderId="0" xfId="0" applyFill="1"/>
    <xf numFmtId="43" fontId="0" fillId="8" borderId="2" xfId="1" applyFont="1" applyFill="1" applyBorder="1"/>
    <xf numFmtId="43" fontId="16" fillId="0" borderId="2" xfId="1" applyFont="1" applyBorder="1"/>
    <xf numFmtId="43" fontId="0" fillId="6" borderId="2" xfId="1" applyFont="1" applyFill="1" applyBorder="1"/>
    <xf numFmtId="0" fontId="0" fillId="0" borderId="2" xfId="0" applyBorder="1"/>
    <xf numFmtId="0" fontId="17" fillId="9" borderId="2" xfId="0" applyFont="1" applyFill="1" applyBorder="1"/>
    <xf numFmtId="43" fontId="0" fillId="0" borderId="2" xfId="0" applyNumberFormat="1" applyBorder="1"/>
    <xf numFmtId="43" fontId="0" fillId="0" borderId="2" xfId="1" applyFont="1" applyBorder="1"/>
    <xf numFmtId="43" fontId="15" fillId="0" borderId="0" xfId="1" applyFont="1"/>
    <xf numFmtId="0" fontId="15" fillId="0" borderId="0" xfId="0" applyFont="1"/>
    <xf numFmtId="0" fontId="0" fillId="2" borderId="2" xfId="0" quotePrefix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2" xfId="0" quotePrefix="1" applyFont="1" applyFill="1" applyBorder="1" applyAlignment="1">
      <alignment horizontal="right"/>
    </xf>
    <xf numFmtId="43" fontId="0" fillId="10" borderId="0" xfId="1" applyFont="1" applyFill="1" applyBorder="1"/>
    <xf numFmtId="14" fontId="12" fillId="0" borderId="0" xfId="1" applyNumberFormat="1" applyFont="1" applyBorder="1" applyAlignment="1">
      <alignment horizontal="right"/>
    </xf>
    <xf numFmtId="43" fontId="2" fillId="3" borderId="3" xfId="1" applyFont="1" applyFill="1" applyBorder="1" applyAlignment="1">
      <alignment horizontal="center" wrapText="1"/>
    </xf>
    <xf numFmtId="43" fontId="14" fillId="4" borderId="10" xfId="1" applyFont="1" applyFill="1" applyBorder="1"/>
    <xf numFmtId="43" fontId="0" fillId="2" borderId="10" xfId="1" applyFont="1" applyFill="1" applyBorder="1"/>
    <xf numFmtId="43" fontId="14" fillId="6" borderId="10" xfId="1" applyFont="1" applyFill="1" applyBorder="1"/>
    <xf numFmtId="43" fontId="0" fillId="5" borderId="10" xfId="1" applyFont="1" applyFill="1" applyBorder="1"/>
    <xf numFmtId="43" fontId="0" fillId="0" borderId="0" xfId="1" applyFont="1" applyBorder="1"/>
    <xf numFmtId="0" fontId="0" fillId="10" borderId="0" xfId="0" applyFill="1" applyBorder="1"/>
    <xf numFmtId="43" fontId="0" fillId="0" borderId="0" xfId="0" applyNumberFormat="1" applyBorder="1"/>
    <xf numFmtId="43" fontId="2" fillId="3" borderId="2" xfId="1" applyFont="1" applyFill="1" applyBorder="1" applyAlignment="1">
      <alignment horizontal="center" wrapText="1"/>
    </xf>
    <xf numFmtId="0" fontId="0" fillId="0" borderId="2" xfId="0" applyFill="1" applyBorder="1"/>
    <xf numFmtId="43" fontId="16" fillId="0" borderId="0" xfId="0" applyNumberFormat="1" applyFont="1"/>
    <xf numFmtId="43" fontId="16" fillId="0" borderId="2" xfId="0" applyNumberFormat="1" applyFont="1" applyBorder="1"/>
    <xf numFmtId="4" fontId="18" fillId="11" borderId="0" xfId="0" applyNumberFormat="1" applyFont="1" applyFill="1" applyBorder="1" applyAlignment="1" applyProtection="1">
      <alignment horizontal="right" vertical="top" wrapText="1"/>
    </xf>
    <xf numFmtId="0" fontId="0" fillId="5" borderId="2" xfId="0" applyFill="1" applyBorder="1" applyAlignment="1">
      <alignment horizontal="right"/>
    </xf>
    <xf numFmtId="164" fontId="0" fillId="0" borderId="0" xfId="0" applyNumberFormat="1"/>
    <xf numFmtId="43" fontId="20" fillId="0" borderId="0" xfId="1" applyFont="1"/>
    <xf numFmtId="43" fontId="0" fillId="5" borderId="0" xfId="1" applyFont="1" applyFill="1"/>
    <xf numFmtId="43" fontId="19" fillId="0" borderId="0" xfId="1" applyFont="1"/>
    <xf numFmtId="43" fontId="0" fillId="12" borderId="2" xfId="1" applyFont="1" applyFill="1" applyBorder="1"/>
    <xf numFmtId="0" fontId="0" fillId="0" borderId="2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6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left"/>
    </xf>
    <xf numFmtId="0" fontId="14" fillId="6" borderId="11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N105"/>
  <sheetViews>
    <sheetView zoomScale="86" zoomScaleNormal="86" workbookViewId="0">
      <selection activeCell="B1" sqref="B1:J94"/>
    </sheetView>
  </sheetViews>
  <sheetFormatPr defaultRowHeight="15"/>
  <cols>
    <col min="1" max="1" width="1.28515625" customWidth="1"/>
    <col min="2" max="2" width="12" customWidth="1"/>
    <col min="3" max="3" width="28.85546875" customWidth="1"/>
    <col min="4" max="4" width="10.7109375" customWidth="1"/>
    <col min="5" max="5" width="18.140625" customWidth="1"/>
    <col min="6" max="6" width="21" customWidth="1"/>
    <col min="7" max="7" width="16.5703125" customWidth="1"/>
    <col min="8" max="8" width="20.28515625" customWidth="1"/>
    <col min="9" max="9" width="18.85546875" customWidth="1"/>
    <col min="10" max="10" width="23.28515625" customWidth="1"/>
    <col min="11" max="11" width="21.140625" customWidth="1"/>
    <col min="12" max="12" width="17" style="2" customWidth="1"/>
    <col min="13" max="13" width="12.28515625" customWidth="1"/>
    <col min="14" max="14" width="17" customWidth="1"/>
  </cols>
  <sheetData>
    <row r="1" spans="2:14" ht="23.25">
      <c r="B1" s="7"/>
      <c r="C1" s="8"/>
      <c r="D1" s="8"/>
      <c r="E1" s="9"/>
      <c r="F1" s="13" t="s">
        <v>9</v>
      </c>
      <c r="G1" s="9"/>
      <c r="H1" s="9"/>
      <c r="I1" s="9"/>
      <c r="J1" s="9"/>
      <c r="K1" s="11"/>
    </row>
    <row r="2" spans="2:14" ht="18.75">
      <c r="B2" s="7"/>
      <c r="C2" s="8"/>
      <c r="D2" s="8"/>
      <c r="E2" s="9"/>
      <c r="F2" s="14" t="s">
        <v>10</v>
      </c>
      <c r="G2" s="9"/>
      <c r="H2" s="9"/>
      <c r="I2" s="9"/>
      <c r="J2" s="9"/>
      <c r="K2" s="11"/>
    </row>
    <row r="3" spans="2:14" ht="17.25">
      <c r="B3" s="7"/>
      <c r="C3" s="8"/>
      <c r="D3" s="8"/>
      <c r="E3" s="9"/>
      <c r="F3" s="16" t="s">
        <v>11</v>
      </c>
      <c r="G3" s="9"/>
      <c r="H3" s="9"/>
      <c r="I3" s="9"/>
      <c r="J3" s="9"/>
      <c r="K3" s="11"/>
    </row>
    <row r="4" spans="2:14" ht="15" hidden="1" customHeight="1">
      <c r="B4" s="7"/>
      <c r="C4" s="8"/>
      <c r="D4" s="11"/>
      <c r="E4" s="9"/>
      <c r="F4" s="17"/>
      <c r="G4" s="9"/>
      <c r="H4" s="9"/>
      <c r="I4" s="9"/>
      <c r="J4" s="9"/>
      <c r="K4" s="11"/>
    </row>
    <row r="5" spans="2:14" ht="17.25">
      <c r="B5" s="7"/>
      <c r="C5" s="8"/>
      <c r="D5" s="11"/>
      <c r="E5" s="9"/>
      <c r="F5" s="16" t="s">
        <v>12</v>
      </c>
      <c r="G5" s="9"/>
      <c r="H5" s="9"/>
      <c r="I5" s="9"/>
      <c r="J5" s="9"/>
      <c r="K5" s="11"/>
    </row>
    <row r="6" spans="2:14">
      <c r="B6" s="7"/>
      <c r="C6" s="11"/>
      <c r="D6" s="11"/>
      <c r="E6" s="11"/>
      <c r="F6" s="11"/>
      <c r="G6" s="11"/>
      <c r="H6" s="11"/>
      <c r="I6" s="11"/>
      <c r="J6" s="11"/>
      <c r="K6" s="11"/>
    </row>
    <row r="7" spans="2:14" ht="15.75">
      <c r="B7" s="108" t="s">
        <v>67</v>
      </c>
      <c r="C7" s="109"/>
      <c r="D7" s="109"/>
      <c r="E7" s="109"/>
      <c r="F7" s="109"/>
      <c r="G7" s="109"/>
      <c r="H7" s="109"/>
      <c r="I7" s="109"/>
      <c r="J7" s="109"/>
      <c r="K7" s="11"/>
    </row>
    <row r="8" spans="2:14" ht="16.5" thickBot="1">
      <c r="B8" s="51"/>
      <c r="C8" s="52"/>
      <c r="D8" s="52"/>
      <c r="E8" s="21"/>
      <c r="F8" s="21"/>
      <c r="G8" s="22"/>
      <c r="H8" s="22"/>
      <c r="I8" s="22"/>
      <c r="J8" s="74"/>
      <c r="K8" s="11"/>
      <c r="L8" s="80"/>
      <c r="M8" s="11"/>
      <c r="N8" s="11"/>
    </row>
    <row r="9" spans="2:14" ht="26.25">
      <c r="B9" s="34" t="s">
        <v>13</v>
      </c>
      <c r="C9" s="35" t="s">
        <v>14</v>
      </c>
      <c r="D9" s="34" t="s">
        <v>15</v>
      </c>
      <c r="E9" s="36" t="s">
        <v>16</v>
      </c>
      <c r="F9" s="36" t="s">
        <v>17</v>
      </c>
      <c r="G9" s="36" t="s">
        <v>18</v>
      </c>
      <c r="H9" s="36" t="s">
        <v>20</v>
      </c>
      <c r="I9" s="37" t="s">
        <v>19</v>
      </c>
      <c r="J9" s="75" t="s">
        <v>0</v>
      </c>
      <c r="K9" s="11"/>
      <c r="L9" s="73"/>
      <c r="M9" s="81"/>
      <c r="N9" s="80"/>
    </row>
    <row r="10" spans="2:14">
      <c r="B10" s="44">
        <v>206</v>
      </c>
      <c r="C10" s="45" t="s">
        <v>24</v>
      </c>
      <c r="D10" s="46"/>
      <c r="E10" s="47">
        <f t="shared" ref="E10:J10" si="0">SUM(E11:E14)</f>
        <v>2630224.6899999995</v>
      </c>
      <c r="F10" s="47">
        <f>SUM(F11:F14)</f>
        <v>1672984.3</v>
      </c>
      <c r="G10" s="47">
        <f t="shared" si="0"/>
        <v>49228.56</v>
      </c>
      <c r="H10" s="47">
        <f t="shared" si="0"/>
        <v>169046.28</v>
      </c>
      <c r="I10" s="47">
        <f t="shared" si="0"/>
        <v>0</v>
      </c>
      <c r="J10" s="76">
        <f t="shared" si="0"/>
        <v>4521483.8299999991</v>
      </c>
      <c r="K10" s="82"/>
      <c r="L10" s="73"/>
      <c r="M10" s="81"/>
      <c r="N10" s="80"/>
    </row>
    <row r="11" spans="2:14">
      <c r="B11" s="3"/>
      <c r="C11" s="3"/>
      <c r="D11" s="3">
        <v>10</v>
      </c>
      <c r="E11" s="48">
        <f>E17+E22+E26+E30+E35+E40+E45+E50+E58+E63+E68+E73+E78+E83+L22</f>
        <v>2630224.6899999995</v>
      </c>
      <c r="F11" s="48">
        <f>F17+F22+F26+F30+F35+F40+F45+F50+F58+F63+F68+F73+F78+F83+M22</f>
        <v>1672984.3</v>
      </c>
      <c r="G11" s="48">
        <f>G17+G22+G26+G30+G35+G40+G45+G50+G58+G63+G68+G73+G78+G83</f>
        <v>49228.56</v>
      </c>
      <c r="H11" s="48">
        <f>H17+H22+H26+H30+H35+H40+H45+H50+H58+H63+H68+H73+H78+H83</f>
        <v>169046.28</v>
      </c>
      <c r="I11" s="77">
        <f>I17+I22+I26+I30+I35+I40+I45+I50+I58+I63+I68+I73+I78+I83</f>
        <v>0</v>
      </c>
      <c r="J11" s="48">
        <f>E11+F11+G11+H11+I11</f>
        <v>4521483.8299999991</v>
      </c>
      <c r="K11" s="82"/>
      <c r="L11" s="73"/>
      <c r="M11" s="81"/>
      <c r="N11" s="80"/>
    </row>
    <row r="12" spans="2:14">
      <c r="B12" s="3"/>
      <c r="C12" s="3" t="s">
        <v>52</v>
      </c>
      <c r="D12" s="70" t="s">
        <v>50</v>
      </c>
      <c r="E12" s="48"/>
      <c r="F12" s="48"/>
      <c r="G12" s="48"/>
      <c r="H12" s="48">
        <f>H18+H23+H27+H31+H36+H41+H46+H51+H55+H59+H64+H69+H74+H79+H85</f>
        <v>0</v>
      </c>
      <c r="I12" s="77">
        <f>I18+I23+I27+I31+I36+I41+I46+I51+I55+I59+I64+I69+I74+I79+I85</f>
        <v>0</v>
      </c>
      <c r="J12" s="48">
        <f t="shared" ref="J12:J13" si="1">E12+F12+G12+H12+I12</f>
        <v>0</v>
      </c>
      <c r="K12" s="82"/>
      <c r="L12" s="73"/>
      <c r="M12" s="81"/>
      <c r="N12" s="80"/>
    </row>
    <row r="13" spans="2:14">
      <c r="B13" s="3"/>
      <c r="C13" s="3"/>
      <c r="D13" s="71"/>
      <c r="E13" s="48"/>
      <c r="F13" s="48"/>
      <c r="G13" s="48">
        <f>G19+G24+G28+G32+G38+G42+G47+G52+G56+G60+G65+G71+G75+G80+G94</f>
        <v>0</v>
      </c>
      <c r="H13" s="48">
        <f>H19+H24+H28+H32+H38+H42+H47+H52+H56+H60+H65+H71+H75+H80+H94</f>
        <v>0</v>
      </c>
      <c r="I13" s="77"/>
      <c r="J13" s="48">
        <f t="shared" si="1"/>
        <v>0</v>
      </c>
      <c r="K13" s="82"/>
      <c r="L13" s="73"/>
      <c r="M13" s="81"/>
      <c r="N13" s="80"/>
    </row>
    <row r="14" spans="2:14">
      <c r="B14" s="3"/>
      <c r="C14" s="3" t="s">
        <v>26</v>
      </c>
      <c r="D14" s="72" t="s">
        <v>51</v>
      </c>
      <c r="E14" s="48">
        <f>E20+E33+E48+E61+E66+E71+E76+E38+E43+E81</f>
        <v>0</v>
      </c>
      <c r="F14" s="48">
        <f>F20+F33+F48+F61+F66+F71+F76+F38+F43+F81</f>
        <v>0</v>
      </c>
      <c r="G14" s="48">
        <f>G20+G33+G48+G61+G66+G71+G76+G38+G43+G81</f>
        <v>0</v>
      </c>
      <c r="H14" s="48">
        <f>H20+H33+H48+H61+H66+H71+H76+H38+H43+H81</f>
        <v>0</v>
      </c>
      <c r="I14" s="77">
        <f>I20+I33+I48+I61+I66+I71+I76+I38+I43+I81</f>
        <v>0</v>
      </c>
      <c r="J14" s="61">
        <f>E14+F14+G14+H14+I14</f>
        <v>0</v>
      </c>
      <c r="K14" s="82"/>
      <c r="L14" s="73"/>
      <c r="M14" s="81"/>
      <c r="N14" s="80"/>
    </row>
    <row r="15" spans="2:14">
      <c r="B15" s="1"/>
      <c r="C15" s="42"/>
      <c r="D15" s="1"/>
      <c r="E15" s="43"/>
      <c r="F15" s="43"/>
      <c r="G15" s="43"/>
      <c r="H15" s="43"/>
      <c r="I15" s="43"/>
      <c r="J15" s="83"/>
      <c r="K15" s="11"/>
      <c r="L15" s="73"/>
      <c r="M15" s="81"/>
      <c r="N15" s="11"/>
    </row>
    <row r="16" spans="2:14">
      <c r="B16" s="40">
        <v>11306</v>
      </c>
      <c r="C16" s="104" t="s">
        <v>21</v>
      </c>
      <c r="D16" s="105"/>
      <c r="E16" s="49">
        <f>SUM(E17:E20)</f>
        <v>214627.71</v>
      </c>
      <c r="F16" s="49">
        <f t="shared" ref="F16:I16" si="2">SUM(F17:F20)</f>
        <v>57737.14</v>
      </c>
      <c r="G16" s="49">
        <f t="shared" si="2"/>
        <v>2483.31</v>
      </c>
      <c r="H16" s="49">
        <f t="shared" si="2"/>
        <v>0</v>
      </c>
      <c r="I16" s="78">
        <f t="shared" si="2"/>
        <v>0</v>
      </c>
      <c r="J16" s="49">
        <f>J17</f>
        <v>274848.15999999997</v>
      </c>
      <c r="K16" s="82"/>
      <c r="L16" s="73"/>
      <c r="M16" s="81"/>
      <c r="N16" s="11"/>
    </row>
    <row r="17" spans="2:14">
      <c r="B17" s="39"/>
      <c r="C17" s="39"/>
      <c r="D17" s="39">
        <v>10</v>
      </c>
      <c r="E17" s="50">
        <v>214627.71</v>
      </c>
      <c r="F17" s="50">
        <v>57737.14</v>
      </c>
      <c r="G17" s="50">
        <v>2483.31</v>
      </c>
      <c r="H17" s="50"/>
      <c r="I17" s="79"/>
      <c r="J17" s="50">
        <f>SUM(E17:I17)</f>
        <v>274848.15999999997</v>
      </c>
      <c r="K17" s="82"/>
      <c r="L17" s="73"/>
      <c r="M17" s="81"/>
      <c r="N17" s="11"/>
    </row>
    <row r="18" spans="2:14">
      <c r="B18" s="39"/>
      <c r="C18" s="39"/>
      <c r="D18" s="39">
        <v>6</v>
      </c>
      <c r="E18" s="50"/>
      <c r="F18" s="50"/>
      <c r="G18" s="50"/>
      <c r="H18" s="50"/>
      <c r="I18" s="79"/>
      <c r="J18" s="50">
        <f t="shared" ref="J18:J20" si="3">SUM(E18:I18)</f>
        <v>0</v>
      </c>
      <c r="K18" s="82"/>
      <c r="L18" s="73"/>
      <c r="M18" s="81"/>
      <c r="N18" s="11"/>
    </row>
    <row r="19" spans="2:14">
      <c r="B19" s="39"/>
      <c r="C19" s="39"/>
      <c r="D19" s="39"/>
      <c r="E19" s="50"/>
      <c r="F19" s="50"/>
      <c r="G19" s="50"/>
      <c r="H19" s="50"/>
      <c r="I19" s="79"/>
      <c r="J19" s="50">
        <f t="shared" si="3"/>
        <v>0</v>
      </c>
      <c r="K19" s="82"/>
      <c r="L19" s="73"/>
      <c r="M19" s="81"/>
      <c r="N19" s="11"/>
    </row>
    <row r="20" spans="2:14">
      <c r="B20" s="39"/>
      <c r="C20" s="39"/>
      <c r="D20" s="41">
        <v>4</v>
      </c>
      <c r="E20" s="50"/>
      <c r="F20" s="55"/>
      <c r="G20" s="50"/>
      <c r="H20" s="50"/>
      <c r="I20" s="79"/>
      <c r="J20" s="50">
        <f t="shared" si="3"/>
        <v>0</v>
      </c>
      <c r="K20" s="82"/>
      <c r="L20" s="73"/>
      <c r="M20" s="81"/>
      <c r="N20" s="11"/>
    </row>
    <row r="21" spans="2:14">
      <c r="B21" s="40">
        <v>11406</v>
      </c>
      <c r="C21" s="104" t="s">
        <v>22</v>
      </c>
      <c r="D21" s="105"/>
      <c r="E21" s="49">
        <f>SUM(E22:E24)</f>
        <v>35514.720000000001</v>
      </c>
      <c r="F21" s="49">
        <f t="shared" ref="F21:J21" si="4">SUM(F22:F24)</f>
        <v>5401.57</v>
      </c>
      <c r="G21" s="49">
        <f t="shared" si="4"/>
        <v>7.32</v>
      </c>
      <c r="H21" s="49">
        <f t="shared" si="4"/>
        <v>0</v>
      </c>
      <c r="I21" s="78">
        <f t="shared" si="4"/>
        <v>0</v>
      </c>
      <c r="J21" s="49">
        <f t="shared" si="4"/>
        <v>40923.61</v>
      </c>
      <c r="K21" s="82"/>
      <c r="L21" s="73"/>
      <c r="M21" s="81"/>
      <c r="N21" s="11"/>
    </row>
    <row r="22" spans="2:14">
      <c r="B22" s="39"/>
      <c r="C22" s="39"/>
      <c r="D22" s="39">
        <v>10</v>
      </c>
      <c r="E22" s="50">
        <v>35514.720000000001</v>
      </c>
      <c r="F22" s="50">
        <v>5401.57</v>
      </c>
      <c r="G22" s="50">
        <v>7.32</v>
      </c>
      <c r="H22" s="50"/>
      <c r="I22" s="79"/>
      <c r="J22" s="50">
        <f>SUM(E22:I22)</f>
        <v>40923.61</v>
      </c>
      <c r="K22" s="82"/>
      <c r="L22" s="73"/>
      <c r="M22" s="81"/>
      <c r="N22" s="11"/>
    </row>
    <row r="23" spans="2:14">
      <c r="B23" s="39"/>
      <c r="C23" s="39"/>
      <c r="D23" s="39">
        <v>6</v>
      </c>
      <c r="E23" s="50"/>
      <c r="F23" s="50"/>
      <c r="G23" s="50"/>
      <c r="H23" s="50"/>
      <c r="I23" s="79"/>
      <c r="J23" s="50">
        <f t="shared" ref="J23:J24" si="5">SUM(E23:I23)</f>
        <v>0</v>
      </c>
      <c r="K23" s="82"/>
      <c r="L23" s="73"/>
      <c r="M23" s="81"/>
      <c r="N23" s="11"/>
    </row>
    <row r="24" spans="2:14">
      <c r="B24" s="39"/>
      <c r="C24" s="39"/>
      <c r="D24" s="39"/>
      <c r="E24" s="50"/>
      <c r="F24" s="50"/>
      <c r="G24" s="50"/>
      <c r="H24" s="50"/>
      <c r="I24" s="79"/>
      <c r="J24" s="50">
        <f t="shared" si="5"/>
        <v>0</v>
      </c>
      <c r="K24" s="82"/>
      <c r="L24" s="73"/>
      <c r="M24" s="81"/>
      <c r="N24" s="11"/>
    </row>
    <row r="25" spans="2:14">
      <c r="B25" s="40">
        <v>71000</v>
      </c>
      <c r="C25" s="104" t="s">
        <v>1</v>
      </c>
      <c r="D25" s="105"/>
      <c r="E25" s="49">
        <f>SUM(E26:E28)</f>
        <v>8530.51</v>
      </c>
      <c r="F25" s="49">
        <f t="shared" ref="F25:J25" si="6">SUM(F26:F28)</f>
        <v>262.27999999999997</v>
      </c>
      <c r="G25" s="49">
        <f t="shared" si="6"/>
        <v>0</v>
      </c>
      <c r="H25" s="49">
        <f t="shared" si="6"/>
        <v>0</v>
      </c>
      <c r="I25" s="78">
        <f t="shared" si="6"/>
        <v>0</v>
      </c>
      <c r="J25" s="49">
        <f t="shared" si="6"/>
        <v>8792.7900000000009</v>
      </c>
      <c r="K25" s="82"/>
      <c r="L25" s="73"/>
      <c r="M25" s="81"/>
      <c r="N25" s="11"/>
    </row>
    <row r="26" spans="2:14">
      <c r="B26" s="39"/>
      <c r="C26" s="39"/>
      <c r="D26" s="39">
        <v>10</v>
      </c>
      <c r="E26" s="50">
        <v>8530.51</v>
      </c>
      <c r="F26" s="50">
        <v>262.27999999999997</v>
      </c>
      <c r="G26" s="50"/>
      <c r="H26" s="50"/>
      <c r="I26" s="79"/>
      <c r="J26" s="50">
        <f>SUM(E26:I26)</f>
        <v>8792.7900000000009</v>
      </c>
      <c r="K26" s="82"/>
      <c r="L26" s="73"/>
      <c r="M26" s="81"/>
      <c r="N26" s="11"/>
    </row>
    <row r="27" spans="2:14">
      <c r="B27" s="39"/>
      <c r="C27" s="39"/>
      <c r="D27" s="39">
        <v>6</v>
      </c>
      <c r="E27" s="50"/>
      <c r="F27" s="50"/>
      <c r="G27" s="50"/>
      <c r="H27" s="50"/>
      <c r="I27" s="79"/>
      <c r="J27" s="50">
        <f t="shared" ref="J27:J28" si="7">SUM(E27:I27)</f>
        <v>0</v>
      </c>
      <c r="K27" s="82"/>
      <c r="L27" s="80"/>
      <c r="M27" s="11"/>
      <c r="N27" s="11"/>
    </row>
    <row r="28" spans="2:14">
      <c r="B28" s="39"/>
      <c r="C28" s="39"/>
      <c r="D28" s="39"/>
      <c r="E28" s="50"/>
      <c r="F28" s="50"/>
      <c r="G28" s="50"/>
      <c r="H28" s="50"/>
      <c r="I28" s="79"/>
      <c r="J28" s="50">
        <f t="shared" si="7"/>
        <v>0</v>
      </c>
      <c r="K28" s="30"/>
    </row>
    <row r="29" spans="2:14">
      <c r="B29" s="40">
        <v>71100</v>
      </c>
      <c r="C29" s="104" t="s">
        <v>23</v>
      </c>
      <c r="D29" s="105"/>
      <c r="E29" s="49">
        <f>SUM(E30:E32)</f>
        <v>604755.51</v>
      </c>
      <c r="F29" s="49">
        <f t="shared" ref="F29:I29" si="8">SUM(F30:F32)</f>
        <v>39535.32</v>
      </c>
      <c r="G29" s="49">
        <f t="shared" si="8"/>
        <v>25577.73</v>
      </c>
      <c r="H29" s="49">
        <f t="shared" si="8"/>
        <v>0</v>
      </c>
      <c r="I29" s="78">
        <f t="shared" si="8"/>
        <v>0</v>
      </c>
      <c r="J29" s="49">
        <f>J30+J31+J32+J33</f>
        <v>669868.55999999994</v>
      </c>
      <c r="K29" s="30"/>
    </row>
    <row r="30" spans="2:14">
      <c r="B30" s="39"/>
      <c r="C30" s="39"/>
      <c r="D30" s="39">
        <v>10</v>
      </c>
      <c r="E30" s="50">
        <v>604755.51</v>
      </c>
      <c r="F30" s="50">
        <v>39535.32</v>
      </c>
      <c r="G30" s="50">
        <v>25577.73</v>
      </c>
      <c r="H30" s="50"/>
      <c r="I30" s="50"/>
      <c r="J30" s="50">
        <f>SUM(E30:I30)</f>
        <v>669868.55999999994</v>
      </c>
    </row>
    <row r="31" spans="2:14">
      <c r="B31" s="39"/>
      <c r="C31" s="39"/>
      <c r="D31" s="39">
        <v>6</v>
      </c>
      <c r="E31" s="50"/>
      <c r="F31" s="50"/>
      <c r="G31" s="50"/>
      <c r="H31" s="50"/>
      <c r="I31" s="50"/>
      <c r="J31" s="50">
        <f t="shared" ref="J31:J33" si="9">SUM(E31:I31)</f>
        <v>0</v>
      </c>
      <c r="K31" s="30"/>
    </row>
    <row r="32" spans="2:14">
      <c r="B32" s="39"/>
      <c r="C32" s="39"/>
      <c r="D32" s="39"/>
      <c r="E32" s="50"/>
      <c r="F32" s="50"/>
      <c r="G32" s="50"/>
      <c r="H32" s="50"/>
      <c r="I32" s="50"/>
      <c r="J32" s="50">
        <f t="shared" si="9"/>
        <v>0</v>
      </c>
      <c r="K32" s="30"/>
    </row>
    <row r="33" spans="2:12">
      <c r="B33" s="39"/>
      <c r="C33" s="39"/>
      <c r="D33" s="39">
        <v>4</v>
      </c>
      <c r="E33" s="50"/>
      <c r="F33" s="50"/>
      <c r="G33" s="50"/>
      <c r="H33" s="50"/>
      <c r="I33" s="50"/>
      <c r="J33" s="50">
        <f t="shared" si="9"/>
        <v>0</v>
      </c>
      <c r="K33" s="30"/>
    </row>
    <row r="34" spans="2:12">
      <c r="B34" s="40">
        <v>71300</v>
      </c>
      <c r="C34" s="104" t="s">
        <v>2</v>
      </c>
      <c r="D34" s="105"/>
      <c r="E34" s="49">
        <f t="shared" ref="E34:J34" si="10">SUM(E35:E38)</f>
        <v>0</v>
      </c>
      <c r="F34" s="49">
        <f t="shared" si="10"/>
        <v>1289455.22</v>
      </c>
      <c r="G34" s="49">
        <f t="shared" si="10"/>
        <v>0</v>
      </c>
      <c r="H34" s="49">
        <f t="shared" si="10"/>
        <v>0</v>
      </c>
      <c r="I34" s="49">
        <f t="shared" si="10"/>
        <v>0</v>
      </c>
      <c r="J34" s="49">
        <f t="shared" si="10"/>
        <v>1289455.22</v>
      </c>
      <c r="K34" s="30"/>
    </row>
    <row r="35" spans="2:12">
      <c r="B35" s="39"/>
      <c r="C35" s="39"/>
      <c r="D35" s="39">
        <v>10</v>
      </c>
      <c r="E35" s="50"/>
      <c r="F35" s="50">
        <v>1289455.22</v>
      </c>
      <c r="G35" s="50"/>
      <c r="H35" s="60"/>
      <c r="I35" s="50"/>
      <c r="J35" s="50">
        <f>SUM(E35:I35)</f>
        <v>1289455.22</v>
      </c>
      <c r="K35" s="30"/>
    </row>
    <row r="36" spans="2:12">
      <c r="B36" s="39"/>
      <c r="C36" s="39"/>
      <c r="D36" s="39">
        <v>6</v>
      </c>
      <c r="E36" s="50"/>
      <c r="F36" s="50"/>
      <c r="G36" s="50"/>
      <c r="H36" s="50"/>
      <c r="I36" s="50"/>
      <c r="J36" s="50">
        <f t="shared" ref="J36:J38" si="11">SUM(E36:I36)</f>
        <v>0</v>
      </c>
      <c r="K36" s="30"/>
    </row>
    <row r="37" spans="2:12">
      <c r="B37" s="39"/>
      <c r="C37" s="39"/>
      <c r="D37" s="39"/>
      <c r="E37" s="50"/>
      <c r="F37" s="50"/>
      <c r="G37" s="50"/>
      <c r="H37" s="50"/>
      <c r="I37" s="50"/>
      <c r="J37" s="50">
        <f t="shared" si="11"/>
        <v>0</v>
      </c>
      <c r="K37" s="30"/>
    </row>
    <row r="38" spans="2:12">
      <c r="B38" s="39"/>
      <c r="C38" s="39"/>
      <c r="D38" s="39">
        <v>4</v>
      </c>
      <c r="E38" s="50"/>
      <c r="F38" s="50"/>
      <c r="G38" s="50"/>
      <c r="H38" s="50"/>
      <c r="I38" s="50"/>
      <c r="J38" s="50">
        <f t="shared" si="11"/>
        <v>0</v>
      </c>
      <c r="K38" s="30"/>
    </row>
    <row r="39" spans="2:12">
      <c r="B39" s="40">
        <v>71370</v>
      </c>
      <c r="C39" s="106" t="s">
        <v>63</v>
      </c>
      <c r="D39" s="107"/>
      <c r="E39" s="49">
        <f>SUM(E40:E42)</f>
        <v>107422.63</v>
      </c>
      <c r="F39" s="49">
        <f t="shared" ref="F39:J39" si="12">SUM(F40:F42)</f>
        <v>53107.16</v>
      </c>
      <c r="G39" s="49">
        <f t="shared" si="12"/>
        <v>7377.95</v>
      </c>
      <c r="H39" s="49">
        <f>SUM(H40:H42)</f>
        <v>0</v>
      </c>
      <c r="I39" s="49">
        <f t="shared" si="12"/>
        <v>0</v>
      </c>
      <c r="J39" s="49">
        <f t="shared" si="12"/>
        <v>167907.74000000002</v>
      </c>
      <c r="K39" s="30"/>
    </row>
    <row r="40" spans="2:12">
      <c r="B40" s="39"/>
      <c r="C40" s="39"/>
      <c r="D40" s="39">
        <v>10</v>
      </c>
      <c r="E40" s="50">
        <v>107422.63</v>
      </c>
      <c r="F40" s="50">
        <v>53107.16</v>
      </c>
      <c r="G40" s="50">
        <v>7377.95</v>
      </c>
      <c r="H40" s="50"/>
      <c r="I40" s="50"/>
      <c r="J40" s="50">
        <f>SUM(E40:I40)</f>
        <v>167907.74000000002</v>
      </c>
      <c r="K40" s="30"/>
    </row>
    <row r="41" spans="2:12">
      <c r="B41" s="39"/>
      <c r="C41" s="39"/>
      <c r="D41" s="39">
        <v>6</v>
      </c>
      <c r="E41" s="50"/>
      <c r="F41" s="50"/>
      <c r="G41" s="50"/>
      <c r="H41" s="50"/>
      <c r="I41" s="50"/>
      <c r="J41" s="50">
        <f t="shared" ref="J41:J43" si="13">SUM(E41:I41)</f>
        <v>0</v>
      </c>
      <c r="K41" s="30"/>
      <c r="L41" s="80"/>
    </row>
    <row r="42" spans="2:12">
      <c r="B42" s="39"/>
      <c r="C42" s="39"/>
      <c r="D42" s="39"/>
      <c r="E42" s="50"/>
      <c r="F42" s="50"/>
      <c r="G42" s="50"/>
      <c r="H42" s="50"/>
      <c r="I42" s="50"/>
      <c r="J42" s="50">
        <f t="shared" si="13"/>
        <v>0</v>
      </c>
      <c r="K42" s="30"/>
      <c r="L42" s="80"/>
    </row>
    <row r="43" spans="2:12">
      <c r="B43" s="39"/>
      <c r="C43" s="39"/>
      <c r="D43" s="39">
        <v>4</v>
      </c>
      <c r="E43" s="50"/>
      <c r="F43" s="50"/>
      <c r="G43" s="50"/>
      <c r="H43" s="50"/>
      <c r="I43" s="50"/>
      <c r="J43" s="50">
        <f t="shared" si="13"/>
        <v>0</v>
      </c>
      <c r="K43" s="30"/>
      <c r="L43" s="80"/>
    </row>
    <row r="44" spans="2:12">
      <c r="B44" s="40">
        <v>71700</v>
      </c>
      <c r="C44" s="104" t="s">
        <v>3</v>
      </c>
      <c r="D44" s="105"/>
      <c r="E44" s="49">
        <f>SUM(E45:E47)</f>
        <v>273655.59999999998</v>
      </c>
      <c r="F44" s="49">
        <f t="shared" ref="F44:I44" si="14">SUM(F45:F47)</f>
        <v>54775.75</v>
      </c>
      <c r="G44" s="49">
        <f t="shared" si="14"/>
        <v>6667</v>
      </c>
      <c r="H44" s="49">
        <f t="shared" si="14"/>
        <v>0</v>
      </c>
      <c r="I44" s="49">
        <f t="shared" si="14"/>
        <v>0</v>
      </c>
      <c r="J44" s="49">
        <f>J45+J46+J47+J48</f>
        <v>335098.34999999998</v>
      </c>
      <c r="K44" s="30"/>
      <c r="L44" s="87"/>
    </row>
    <row r="45" spans="2:12">
      <c r="B45" s="39"/>
      <c r="C45" s="39"/>
      <c r="D45" s="39">
        <v>10</v>
      </c>
      <c r="E45" s="50">
        <v>273655.59999999998</v>
      </c>
      <c r="F45" s="50">
        <v>54775.75</v>
      </c>
      <c r="G45" s="50">
        <v>6667</v>
      </c>
      <c r="H45" s="50"/>
      <c r="I45" s="50"/>
      <c r="J45" s="50">
        <f>SUM(E45:I45)</f>
        <v>335098.34999999998</v>
      </c>
      <c r="K45" s="30"/>
      <c r="L45" s="80"/>
    </row>
    <row r="46" spans="2:12">
      <c r="B46" s="39"/>
      <c r="C46" s="39"/>
      <c r="D46" s="39">
        <v>6</v>
      </c>
      <c r="E46" s="50"/>
      <c r="F46" s="50"/>
      <c r="G46" s="50"/>
      <c r="H46" s="50"/>
      <c r="I46" s="50"/>
      <c r="J46" s="50">
        <f t="shared" ref="J46:J48" si="15">SUM(E46:I46)</f>
        <v>0</v>
      </c>
      <c r="K46" s="30"/>
      <c r="L46" s="80"/>
    </row>
    <row r="47" spans="2:12">
      <c r="B47" s="39"/>
      <c r="C47" s="39"/>
      <c r="D47" s="39"/>
      <c r="E47" s="50"/>
      <c r="F47" s="50"/>
      <c r="G47" s="50"/>
      <c r="H47" s="50"/>
      <c r="I47" s="50"/>
      <c r="J47" s="50">
        <f t="shared" si="15"/>
        <v>0</v>
      </c>
      <c r="K47" s="30"/>
      <c r="L47" s="80"/>
    </row>
    <row r="48" spans="2:12">
      <c r="B48" s="39"/>
      <c r="C48" s="39"/>
      <c r="D48" s="39">
        <v>4</v>
      </c>
      <c r="E48" s="50"/>
      <c r="F48" s="50"/>
      <c r="G48" s="50"/>
      <c r="H48" s="50"/>
      <c r="I48" s="50"/>
      <c r="J48" s="50">
        <f t="shared" si="15"/>
        <v>0</v>
      </c>
      <c r="K48" s="30"/>
    </row>
    <row r="49" spans="2:11">
      <c r="B49" s="40"/>
      <c r="C49" s="104" t="s">
        <v>64</v>
      </c>
      <c r="D49" s="105"/>
      <c r="E49" s="49">
        <f>SUM(E50:E52)</f>
        <v>0</v>
      </c>
      <c r="F49" s="49">
        <f t="shared" ref="F49:J49" si="16">SUM(F50:F52)</f>
        <v>0</v>
      </c>
      <c r="G49" s="49">
        <f t="shared" si="16"/>
        <v>0</v>
      </c>
      <c r="H49" s="49">
        <f t="shared" si="16"/>
        <v>0</v>
      </c>
      <c r="I49" s="49">
        <f t="shared" si="16"/>
        <v>0</v>
      </c>
      <c r="J49" s="49">
        <f t="shared" si="16"/>
        <v>0</v>
      </c>
      <c r="K49" s="30"/>
    </row>
    <row r="50" spans="2:11">
      <c r="B50" s="39"/>
      <c r="C50" s="39"/>
      <c r="D50" s="39">
        <v>10</v>
      </c>
      <c r="E50" s="50"/>
      <c r="F50" s="50"/>
      <c r="G50" s="50"/>
      <c r="H50" s="50"/>
      <c r="I50" s="50"/>
      <c r="J50" s="50">
        <f>SUM(E50:I50)</f>
        <v>0</v>
      </c>
      <c r="K50" s="30"/>
    </row>
    <row r="51" spans="2:11">
      <c r="B51" s="39"/>
      <c r="C51" s="39"/>
      <c r="D51" s="39">
        <v>6</v>
      </c>
      <c r="E51" s="50"/>
      <c r="F51" s="50"/>
      <c r="G51" s="50"/>
      <c r="H51" s="50"/>
      <c r="I51" s="50"/>
      <c r="J51" s="50">
        <f t="shared" ref="J51:J52" si="17">SUM(E51:I51)</f>
        <v>0</v>
      </c>
      <c r="K51" s="30"/>
    </row>
    <row r="52" spans="2:11">
      <c r="B52" s="39"/>
      <c r="C52" s="39"/>
      <c r="D52" s="39"/>
      <c r="E52" s="50"/>
      <c r="F52" s="50"/>
      <c r="G52" s="50"/>
      <c r="H52" s="50"/>
      <c r="I52" s="50"/>
      <c r="J52" s="50">
        <f t="shared" si="17"/>
        <v>0</v>
      </c>
      <c r="K52" s="30"/>
    </row>
    <row r="53" spans="2:11">
      <c r="B53" s="40"/>
      <c r="C53" s="40"/>
      <c r="D53" s="40"/>
      <c r="E53" s="49">
        <f>SUM(E54:E56)</f>
        <v>0</v>
      </c>
      <c r="F53" s="49">
        <f t="shared" ref="F53:J53" si="18">SUM(F54:F56)</f>
        <v>0</v>
      </c>
      <c r="G53" s="49">
        <f t="shared" si="18"/>
        <v>0</v>
      </c>
      <c r="H53" s="49">
        <f t="shared" si="18"/>
        <v>0</v>
      </c>
      <c r="I53" s="49">
        <f t="shared" si="18"/>
        <v>0</v>
      </c>
      <c r="J53" s="49">
        <f t="shared" si="18"/>
        <v>0</v>
      </c>
      <c r="K53" s="30"/>
    </row>
    <row r="54" spans="2:11">
      <c r="B54" s="39"/>
      <c r="C54" s="39"/>
      <c r="D54" s="39">
        <v>10</v>
      </c>
      <c r="E54" s="50"/>
      <c r="F54" s="55"/>
      <c r="G54" s="50"/>
      <c r="H54" s="50"/>
      <c r="I54" s="50"/>
      <c r="J54" s="50">
        <f>SUM(E54:I54)</f>
        <v>0</v>
      </c>
      <c r="K54" s="30"/>
    </row>
    <row r="55" spans="2:11">
      <c r="B55" s="39"/>
      <c r="C55" s="39"/>
      <c r="D55" s="39">
        <v>6</v>
      </c>
      <c r="E55" s="50"/>
      <c r="F55" s="50"/>
      <c r="G55" s="50"/>
      <c r="H55" s="50"/>
      <c r="I55" s="50"/>
      <c r="J55" s="50">
        <f t="shared" ref="J55:J56" si="19">SUM(E55:I55)</f>
        <v>0</v>
      </c>
      <c r="K55" s="30"/>
    </row>
    <row r="56" spans="2:11">
      <c r="B56" s="39"/>
      <c r="C56" s="39"/>
      <c r="D56" s="39"/>
      <c r="E56" s="50"/>
      <c r="F56" s="50"/>
      <c r="G56" s="50"/>
      <c r="H56" s="50"/>
      <c r="I56" s="50"/>
      <c r="J56" s="50">
        <f t="shared" si="19"/>
        <v>0</v>
      </c>
      <c r="K56" s="30"/>
    </row>
    <row r="57" spans="2:11">
      <c r="B57" s="40">
        <v>72000</v>
      </c>
      <c r="C57" s="104" t="s">
        <v>49</v>
      </c>
      <c r="D57" s="105"/>
      <c r="E57" s="49">
        <f>E58+E59+E60+E61</f>
        <v>78452.960000000006</v>
      </c>
      <c r="F57" s="49">
        <f t="shared" ref="F57:I57" si="20">F58+F59+F60+F61</f>
        <v>18472.62</v>
      </c>
      <c r="G57" s="49">
        <f t="shared" si="20"/>
        <v>450.77</v>
      </c>
      <c r="H57" s="49">
        <f t="shared" si="20"/>
        <v>0</v>
      </c>
      <c r="I57" s="49">
        <f t="shared" si="20"/>
        <v>0</v>
      </c>
      <c r="J57" s="49">
        <f>J58+J59+J60+J61</f>
        <v>97376.35</v>
      </c>
      <c r="K57" s="30"/>
    </row>
    <row r="58" spans="2:11">
      <c r="B58" s="39"/>
      <c r="C58" s="39"/>
      <c r="D58" s="39">
        <v>10</v>
      </c>
      <c r="E58" s="93">
        <v>78452.960000000006</v>
      </c>
      <c r="F58" s="50">
        <v>18472.62</v>
      </c>
      <c r="G58" s="50">
        <v>450.77</v>
      </c>
      <c r="H58" s="50"/>
      <c r="I58" s="50"/>
      <c r="J58" s="50">
        <f>SUM(E58:I58)</f>
        <v>97376.35</v>
      </c>
      <c r="K58" s="30"/>
    </row>
    <row r="59" spans="2:11">
      <c r="B59" s="39"/>
      <c r="C59" s="39"/>
      <c r="D59" s="39">
        <v>6</v>
      </c>
      <c r="E59" s="50"/>
      <c r="F59" s="50"/>
      <c r="G59" s="50"/>
      <c r="H59" s="50"/>
      <c r="I59" s="50"/>
      <c r="J59" s="50">
        <f t="shared" ref="J59:J61" si="21">SUM(E59:I59)</f>
        <v>0</v>
      </c>
      <c r="K59" s="30"/>
    </row>
    <row r="60" spans="2:11">
      <c r="B60" s="39"/>
      <c r="C60" s="39"/>
      <c r="D60" s="39"/>
      <c r="E60" s="50"/>
      <c r="F60" s="50"/>
      <c r="G60" s="50"/>
      <c r="H60" s="50"/>
      <c r="I60" s="50"/>
      <c r="J60" s="50">
        <f t="shared" si="21"/>
        <v>0</v>
      </c>
      <c r="K60" s="30"/>
    </row>
    <row r="61" spans="2:11">
      <c r="B61" s="39"/>
      <c r="C61" s="39"/>
      <c r="D61" s="39">
        <v>4</v>
      </c>
      <c r="E61" s="50"/>
      <c r="F61" s="50"/>
      <c r="G61" s="50"/>
      <c r="H61" s="50"/>
      <c r="I61" s="50"/>
      <c r="J61" s="50">
        <f t="shared" si="21"/>
        <v>0</v>
      </c>
      <c r="K61" s="30"/>
    </row>
    <row r="62" spans="2:11">
      <c r="B62" s="40">
        <v>72100</v>
      </c>
      <c r="C62" s="104" t="s">
        <v>5</v>
      </c>
      <c r="D62" s="105"/>
      <c r="E62" s="49">
        <f>SUM(E63:E65)</f>
        <v>31900.38</v>
      </c>
      <c r="F62" s="49">
        <f t="shared" ref="F62:J62" si="22">SUM(F63:F65)</f>
        <v>17450.490000000002</v>
      </c>
      <c r="G62" s="49">
        <f t="shared" si="22"/>
        <v>0</v>
      </c>
      <c r="H62" s="49">
        <f t="shared" si="22"/>
        <v>0</v>
      </c>
      <c r="I62" s="49">
        <f t="shared" si="22"/>
        <v>0</v>
      </c>
      <c r="J62" s="49">
        <f t="shared" si="22"/>
        <v>49350.87</v>
      </c>
      <c r="K62" s="30"/>
    </row>
    <row r="63" spans="2:11">
      <c r="B63" s="39"/>
      <c r="C63" s="39"/>
      <c r="D63" s="39">
        <v>10</v>
      </c>
      <c r="E63" s="50">
        <v>31900.38</v>
      </c>
      <c r="F63" s="50">
        <v>17450.490000000002</v>
      </c>
      <c r="G63" s="50"/>
      <c r="H63" s="50"/>
      <c r="I63" s="50"/>
      <c r="J63" s="50">
        <f>SUM(E63:I63)</f>
        <v>49350.87</v>
      </c>
      <c r="K63" s="30"/>
    </row>
    <row r="64" spans="2:11">
      <c r="B64" s="39"/>
      <c r="C64" s="39"/>
      <c r="D64" s="39">
        <v>6</v>
      </c>
      <c r="E64" s="50"/>
      <c r="F64" s="50"/>
      <c r="G64" s="50"/>
      <c r="H64" s="50"/>
      <c r="I64" s="50"/>
      <c r="J64" s="50">
        <f t="shared" ref="J64:J66" si="23">SUM(E64:I64)</f>
        <v>0</v>
      </c>
      <c r="K64" s="30"/>
    </row>
    <row r="65" spans="2:11">
      <c r="B65" s="39"/>
      <c r="C65" s="39"/>
      <c r="D65" s="39"/>
      <c r="E65" s="50"/>
      <c r="F65" s="50"/>
      <c r="G65" s="50"/>
      <c r="H65" s="50"/>
      <c r="I65" s="50"/>
      <c r="J65" s="50">
        <f t="shared" si="23"/>
        <v>0</v>
      </c>
      <c r="K65" s="30"/>
    </row>
    <row r="66" spans="2:11">
      <c r="B66" s="39"/>
      <c r="C66" s="39"/>
      <c r="D66" s="39">
        <v>4</v>
      </c>
      <c r="E66" s="50"/>
      <c r="F66" s="50"/>
      <c r="G66" s="50"/>
      <c r="H66" s="50"/>
      <c r="I66" s="50"/>
      <c r="J66" s="50">
        <f t="shared" si="23"/>
        <v>0</v>
      </c>
      <c r="K66" s="30"/>
    </row>
    <row r="67" spans="2:11">
      <c r="B67" s="40">
        <v>72400</v>
      </c>
      <c r="C67" s="104" t="s">
        <v>6</v>
      </c>
      <c r="D67" s="105"/>
      <c r="E67" s="49">
        <f>SUM(E68:E71)</f>
        <v>219116.17</v>
      </c>
      <c r="F67" s="49">
        <f t="shared" ref="F67:J67" si="24">SUM(F68:F71)</f>
        <v>58867.02</v>
      </c>
      <c r="G67" s="49">
        <f t="shared" si="24"/>
        <v>6167</v>
      </c>
      <c r="H67" s="49">
        <f t="shared" si="24"/>
        <v>0</v>
      </c>
      <c r="I67" s="49">
        <f t="shared" si="24"/>
        <v>0</v>
      </c>
      <c r="J67" s="49">
        <f t="shared" si="24"/>
        <v>284150.19</v>
      </c>
      <c r="K67" s="30"/>
    </row>
    <row r="68" spans="2:11">
      <c r="B68" s="39"/>
      <c r="C68" s="39"/>
      <c r="D68" s="39">
        <v>10</v>
      </c>
      <c r="E68" s="50">
        <v>219116.17</v>
      </c>
      <c r="F68" s="50">
        <v>58867.02</v>
      </c>
      <c r="G68" s="50">
        <v>6167</v>
      </c>
      <c r="H68" s="50"/>
      <c r="I68" s="50"/>
      <c r="J68" s="50">
        <f>SUM(E68:I68)</f>
        <v>284150.19</v>
      </c>
      <c r="K68" s="30"/>
    </row>
    <row r="69" spans="2:11">
      <c r="B69" s="39"/>
      <c r="C69" s="39"/>
      <c r="D69" s="39">
        <v>6</v>
      </c>
      <c r="E69" s="50"/>
      <c r="F69" s="50"/>
      <c r="G69" s="50"/>
      <c r="H69" s="50"/>
      <c r="I69" s="50"/>
      <c r="J69" s="50">
        <f t="shared" ref="J69:J71" si="25">SUM(E69:I69)</f>
        <v>0</v>
      </c>
      <c r="K69" s="30"/>
    </row>
    <row r="70" spans="2:11">
      <c r="B70" s="39"/>
      <c r="C70" s="39"/>
      <c r="D70" s="39"/>
      <c r="E70" s="50"/>
      <c r="F70" s="50"/>
      <c r="G70" s="50"/>
      <c r="H70" s="50"/>
      <c r="I70" s="50"/>
      <c r="J70" s="50">
        <f t="shared" si="25"/>
        <v>0</v>
      </c>
      <c r="K70" s="30"/>
    </row>
    <row r="71" spans="2:11">
      <c r="B71" s="39"/>
      <c r="C71" s="39"/>
      <c r="D71" s="39">
        <v>4</v>
      </c>
      <c r="E71" s="50"/>
      <c r="F71" s="50"/>
      <c r="G71" s="50"/>
      <c r="H71" s="50"/>
      <c r="I71" s="50"/>
      <c r="J71" s="50">
        <f t="shared" si="25"/>
        <v>0</v>
      </c>
      <c r="K71" s="30"/>
    </row>
    <row r="72" spans="2:11">
      <c r="B72" s="40">
        <v>72600</v>
      </c>
      <c r="C72" s="40" t="s">
        <v>7</v>
      </c>
      <c r="D72" s="40"/>
      <c r="E72" s="49">
        <f>SUM(E73:E75)</f>
        <v>291427.71999999997</v>
      </c>
      <c r="F72" s="49">
        <f t="shared" ref="F72:J72" si="26">SUM(F73:F75)</f>
        <v>77919.73</v>
      </c>
      <c r="G72" s="49">
        <f t="shared" si="26"/>
        <v>497.48</v>
      </c>
      <c r="H72" s="49">
        <f t="shared" si="26"/>
        <v>0</v>
      </c>
      <c r="I72" s="49">
        <f t="shared" si="26"/>
        <v>0</v>
      </c>
      <c r="J72" s="49">
        <f t="shared" si="26"/>
        <v>369844.92999999993</v>
      </c>
      <c r="K72" s="30"/>
    </row>
    <row r="73" spans="2:11">
      <c r="B73" s="39"/>
      <c r="C73" s="39"/>
      <c r="D73" s="39">
        <v>10</v>
      </c>
      <c r="E73" s="50">
        <v>291427.71999999997</v>
      </c>
      <c r="F73" s="50">
        <v>77919.73</v>
      </c>
      <c r="G73" s="50">
        <v>497.48</v>
      </c>
      <c r="H73" s="50"/>
      <c r="I73" s="50"/>
      <c r="J73" s="50">
        <f>SUM(E73:I73)</f>
        <v>369844.92999999993</v>
      </c>
      <c r="K73" s="30"/>
    </row>
    <row r="74" spans="2:11">
      <c r="B74" s="39"/>
      <c r="C74" s="39"/>
      <c r="D74" s="39">
        <v>6</v>
      </c>
      <c r="E74" s="50"/>
      <c r="F74" s="50"/>
      <c r="G74" s="50"/>
      <c r="H74" s="50"/>
      <c r="I74" s="50"/>
      <c r="J74" s="50">
        <f t="shared" ref="J74:J76" si="27">SUM(E74:I74)</f>
        <v>0</v>
      </c>
      <c r="K74" s="30"/>
    </row>
    <row r="75" spans="2:11">
      <c r="B75" s="39"/>
      <c r="C75" s="39"/>
      <c r="D75" s="39"/>
      <c r="E75" s="50"/>
      <c r="F75" s="50"/>
      <c r="G75" s="50"/>
      <c r="H75" s="50"/>
      <c r="I75" s="50"/>
      <c r="J75" s="50">
        <f t="shared" si="27"/>
        <v>0</v>
      </c>
      <c r="K75" s="30"/>
    </row>
    <row r="76" spans="2:11">
      <c r="B76" s="39"/>
      <c r="C76" s="53"/>
      <c r="D76" s="56">
        <v>4</v>
      </c>
      <c r="E76" s="50"/>
      <c r="F76" s="50"/>
      <c r="G76" s="50"/>
      <c r="H76" s="50"/>
      <c r="I76" s="50"/>
      <c r="J76" s="50">
        <f t="shared" si="27"/>
        <v>0</v>
      </c>
      <c r="K76" s="30"/>
    </row>
    <row r="77" spans="2:11">
      <c r="B77" s="40">
        <v>90300</v>
      </c>
      <c r="C77" s="104" t="s">
        <v>8</v>
      </c>
      <c r="D77" s="105"/>
      <c r="E77" s="49">
        <f>SUM(E78:E80)</f>
        <v>764820.78</v>
      </c>
      <c r="F77" s="49">
        <f t="shared" ref="F77:J77" si="28">SUM(F78:F80)</f>
        <v>0</v>
      </c>
      <c r="G77" s="49">
        <f t="shared" si="28"/>
        <v>0</v>
      </c>
      <c r="H77" s="49">
        <f t="shared" si="28"/>
        <v>169046.28</v>
      </c>
      <c r="I77" s="49">
        <f t="shared" si="28"/>
        <v>0</v>
      </c>
      <c r="J77" s="49">
        <f t="shared" si="28"/>
        <v>933867.06</v>
      </c>
      <c r="K77" s="30"/>
    </row>
    <row r="78" spans="2:11">
      <c r="B78" s="39"/>
      <c r="C78" s="39"/>
      <c r="D78" s="39">
        <v>10</v>
      </c>
      <c r="E78" s="50">
        <v>764820.78</v>
      </c>
      <c r="F78" s="50"/>
      <c r="G78" s="50"/>
      <c r="H78" s="50">
        <v>169046.28</v>
      </c>
      <c r="I78" s="50"/>
      <c r="J78" s="50">
        <f>SUM(E78:I78)</f>
        <v>933867.06</v>
      </c>
      <c r="K78" s="30"/>
    </row>
    <row r="79" spans="2:11">
      <c r="B79" s="39"/>
      <c r="C79" s="39"/>
      <c r="D79" s="39">
        <v>6</v>
      </c>
      <c r="E79" s="50"/>
      <c r="F79" s="50"/>
      <c r="G79" s="50"/>
      <c r="H79" s="50"/>
      <c r="I79" s="50"/>
      <c r="J79" s="50">
        <f t="shared" ref="J79:J81" si="29">SUM(E79:I79)</f>
        <v>0</v>
      </c>
      <c r="K79" s="30"/>
    </row>
    <row r="80" spans="2:11">
      <c r="B80" s="39"/>
      <c r="C80" s="39"/>
      <c r="D80" s="39"/>
      <c r="E80" s="50"/>
      <c r="F80" s="50"/>
      <c r="G80" s="50"/>
      <c r="H80" s="50"/>
      <c r="I80" s="50"/>
      <c r="J80" s="50">
        <f t="shared" si="29"/>
        <v>0</v>
      </c>
      <c r="K80" s="30"/>
    </row>
    <row r="81" spans="2:13">
      <c r="B81" s="39"/>
      <c r="C81" s="53"/>
      <c r="D81" s="56">
        <v>4</v>
      </c>
      <c r="E81" s="50"/>
      <c r="F81" s="50"/>
      <c r="G81" s="50"/>
      <c r="H81" s="50"/>
      <c r="I81" s="50"/>
      <c r="J81" s="50">
        <f t="shared" si="29"/>
        <v>0</v>
      </c>
      <c r="K81" s="30"/>
    </row>
    <row r="82" spans="2:13">
      <c r="B82" s="40">
        <v>72103</v>
      </c>
      <c r="C82" s="104" t="s">
        <v>45</v>
      </c>
      <c r="D82" s="105"/>
      <c r="E82" s="49">
        <f>E83</f>
        <v>0</v>
      </c>
      <c r="F82" s="49">
        <f t="shared" ref="F82:I82" si="30">F83</f>
        <v>0</v>
      </c>
      <c r="G82" s="49">
        <f t="shared" si="30"/>
        <v>0</v>
      </c>
      <c r="H82" s="49">
        <f t="shared" si="30"/>
        <v>0</v>
      </c>
      <c r="I82" s="49">
        <f t="shared" si="30"/>
        <v>0</v>
      </c>
      <c r="J82" s="63">
        <f>SUM(E82:I82)</f>
        <v>0</v>
      </c>
      <c r="K82" s="30"/>
    </row>
    <row r="83" spans="2:13" ht="14.25" customHeight="1">
      <c r="B83" s="39"/>
      <c r="C83" s="39"/>
      <c r="D83" s="39">
        <v>10</v>
      </c>
      <c r="E83" s="50"/>
      <c r="F83" s="50"/>
      <c r="G83" s="50"/>
      <c r="H83" s="50"/>
      <c r="I83" s="50"/>
      <c r="J83" s="50">
        <f>SUM(E83:I83)</f>
        <v>0</v>
      </c>
      <c r="K83" s="30"/>
      <c r="L83" s="68"/>
      <c r="M83" s="69"/>
    </row>
    <row r="84" spans="2:13" hidden="1">
      <c r="B84" s="58">
        <v>700</v>
      </c>
      <c r="C84" s="58" t="s">
        <v>41</v>
      </c>
      <c r="D84" s="58"/>
      <c r="E84" s="59">
        <f>E85</f>
        <v>0</v>
      </c>
      <c r="F84" s="59">
        <f t="shared" ref="F84:I84" si="31">F85</f>
        <v>0</v>
      </c>
      <c r="G84" s="59">
        <f t="shared" si="31"/>
        <v>0</v>
      </c>
      <c r="H84" s="59">
        <f t="shared" si="31"/>
        <v>0</v>
      </c>
      <c r="I84" s="59">
        <f t="shared" si="31"/>
        <v>0</v>
      </c>
      <c r="J84" s="59">
        <f t="shared" ref="J84:J94" si="32">SUM(E84:I84)</f>
        <v>0</v>
      </c>
      <c r="K84" s="30"/>
    </row>
    <row r="85" spans="2:13" hidden="1">
      <c r="B85" s="39"/>
      <c r="C85" s="39"/>
      <c r="D85" s="39">
        <v>10</v>
      </c>
      <c r="E85" s="50"/>
      <c r="F85" s="50"/>
      <c r="G85" s="50"/>
      <c r="H85" s="50"/>
      <c r="I85" s="50"/>
      <c r="J85" s="50">
        <f t="shared" si="32"/>
        <v>0</v>
      </c>
      <c r="K85" s="30"/>
    </row>
    <row r="86" spans="2:13" hidden="1">
      <c r="B86" s="58">
        <v>900</v>
      </c>
      <c r="C86" s="58" t="s">
        <v>42</v>
      </c>
      <c r="D86" s="58"/>
      <c r="E86" s="59">
        <f>E87</f>
        <v>0</v>
      </c>
      <c r="F86" s="59">
        <f t="shared" ref="F86:I86" si="33">F87</f>
        <v>0</v>
      </c>
      <c r="G86" s="59">
        <f t="shared" si="33"/>
        <v>0</v>
      </c>
      <c r="H86" s="59">
        <f t="shared" si="33"/>
        <v>0</v>
      </c>
      <c r="I86" s="59">
        <f t="shared" si="33"/>
        <v>0</v>
      </c>
      <c r="J86" s="59">
        <f t="shared" ref="J86:J93" si="34">E86+F86+G86+H86+I86</f>
        <v>0</v>
      </c>
      <c r="K86" s="30"/>
    </row>
    <row r="87" spans="2:13" hidden="1">
      <c r="B87" s="39"/>
      <c r="C87" s="39"/>
      <c r="D87" s="39">
        <v>10</v>
      </c>
      <c r="E87" s="50"/>
      <c r="F87" s="50"/>
      <c r="G87" s="50"/>
      <c r="H87" s="50"/>
      <c r="I87" s="50"/>
      <c r="J87" s="50">
        <f t="shared" si="34"/>
        <v>0</v>
      </c>
      <c r="K87" s="30"/>
    </row>
    <row r="88" spans="2:13" hidden="1">
      <c r="B88" s="58">
        <v>1500</v>
      </c>
      <c r="C88" s="58" t="s">
        <v>44</v>
      </c>
      <c r="D88" s="58"/>
      <c r="E88" s="59">
        <f>E89</f>
        <v>0</v>
      </c>
      <c r="F88" s="59">
        <f t="shared" ref="F88:I88" si="35">F89</f>
        <v>0</v>
      </c>
      <c r="G88" s="59">
        <f t="shared" si="35"/>
        <v>0</v>
      </c>
      <c r="H88" s="59">
        <f t="shared" si="35"/>
        <v>0</v>
      </c>
      <c r="I88" s="59">
        <f t="shared" si="35"/>
        <v>0</v>
      </c>
      <c r="J88" s="59">
        <f t="shared" si="34"/>
        <v>0</v>
      </c>
      <c r="K88" s="30"/>
    </row>
    <row r="89" spans="2:13" hidden="1">
      <c r="B89" s="39"/>
      <c r="C89" s="39"/>
      <c r="D89" s="39">
        <v>10</v>
      </c>
      <c r="E89" s="50"/>
      <c r="F89" s="50"/>
      <c r="G89" s="50"/>
      <c r="H89" s="50"/>
      <c r="I89" s="50"/>
      <c r="J89" s="50">
        <f t="shared" si="34"/>
        <v>0</v>
      </c>
      <c r="K89" s="30"/>
    </row>
    <row r="90" spans="2:13" hidden="1">
      <c r="B90" s="58">
        <v>1900</v>
      </c>
      <c r="C90" s="58" t="s">
        <v>43</v>
      </c>
      <c r="D90" s="58"/>
      <c r="E90" s="59">
        <f>E91</f>
        <v>0</v>
      </c>
      <c r="F90" s="59">
        <f t="shared" ref="F90:I90" si="36">F91</f>
        <v>0</v>
      </c>
      <c r="G90" s="59">
        <f t="shared" si="36"/>
        <v>0</v>
      </c>
      <c r="H90" s="59">
        <f t="shared" si="36"/>
        <v>0</v>
      </c>
      <c r="I90" s="59">
        <f t="shared" si="36"/>
        <v>0</v>
      </c>
      <c r="J90" s="59">
        <f t="shared" si="34"/>
        <v>0</v>
      </c>
      <c r="K90" s="30"/>
    </row>
    <row r="91" spans="2:13" hidden="1">
      <c r="B91" s="39"/>
      <c r="C91" s="39"/>
      <c r="D91" s="39">
        <v>10</v>
      </c>
      <c r="E91" s="50"/>
      <c r="F91" s="50"/>
      <c r="G91" s="50"/>
      <c r="H91" s="50"/>
      <c r="I91" s="50"/>
      <c r="J91" s="50">
        <f t="shared" si="34"/>
        <v>0</v>
      </c>
      <c r="K91" s="30"/>
    </row>
    <row r="92" spans="2:13" hidden="1">
      <c r="B92" s="58">
        <v>71301</v>
      </c>
      <c r="C92" s="58" t="s">
        <v>45</v>
      </c>
      <c r="D92" s="58"/>
      <c r="E92" s="59">
        <f>E93</f>
        <v>0</v>
      </c>
      <c r="F92" s="59">
        <f t="shared" ref="F92:I92" si="37">F93</f>
        <v>0</v>
      </c>
      <c r="G92" s="59">
        <f t="shared" si="37"/>
        <v>0</v>
      </c>
      <c r="H92" s="59">
        <f t="shared" si="37"/>
        <v>0</v>
      </c>
      <c r="I92" s="59">
        <f t="shared" si="37"/>
        <v>0</v>
      </c>
      <c r="J92" s="59">
        <f t="shared" si="34"/>
        <v>0</v>
      </c>
      <c r="K92" s="30"/>
    </row>
    <row r="93" spans="2:13">
      <c r="B93" s="39"/>
      <c r="C93" s="39"/>
      <c r="D93" s="39">
        <v>6</v>
      </c>
      <c r="E93" s="50"/>
      <c r="F93" s="50"/>
      <c r="G93" s="50"/>
      <c r="H93" s="50"/>
      <c r="I93" s="50"/>
      <c r="J93" s="50">
        <f t="shared" si="34"/>
        <v>0</v>
      </c>
      <c r="K93" s="30"/>
    </row>
    <row r="94" spans="2:13">
      <c r="B94" s="39"/>
      <c r="C94" s="39"/>
      <c r="D94" s="39">
        <v>4</v>
      </c>
      <c r="E94" s="50"/>
      <c r="F94" s="50"/>
      <c r="G94" s="50"/>
      <c r="H94" s="50"/>
      <c r="I94" s="50"/>
      <c r="J94" s="50">
        <f t="shared" si="32"/>
        <v>0</v>
      </c>
      <c r="K94" s="30" t="s">
        <v>65</v>
      </c>
    </row>
    <row r="95" spans="2:13">
      <c r="B95" s="24"/>
      <c r="C95" s="25"/>
      <c r="D95" s="26"/>
      <c r="E95" s="27"/>
      <c r="F95" s="27"/>
      <c r="G95" s="27"/>
      <c r="H95" s="27"/>
      <c r="I95" s="28"/>
      <c r="J95" s="29">
        <f>J97-J96</f>
        <v>4523084.5799999991</v>
      </c>
      <c r="K95" s="30"/>
      <c r="M95" s="89"/>
    </row>
    <row r="96" spans="2:13">
      <c r="B96" s="24"/>
      <c r="C96" s="25"/>
      <c r="D96" s="26"/>
      <c r="E96" s="27"/>
      <c r="F96" s="27"/>
      <c r="G96" s="27"/>
      <c r="H96" s="27"/>
      <c r="I96" s="28"/>
      <c r="J96" s="29"/>
      <c r="K96" s="30"/>
    </row>
    <row r="97" spans="3:12" ht="17.25">
      <c r="H97" s="11"/>
      <c r="J97" s="62">
        <f>J10+'(Donatoret)'!I14</f>
        <v>4523084.5799999991</v>
      </c>
      <c r="K97" s="30"/>
    </row>
    <row r="98" spans="3:12" ht="17.25">
      <c r="F98" s="27"/>
      <c r="H98" s="11"/>
      <c r="J98" s="2"/>
      <c r="K98" s="89"/>
      <c r="L98" s="90"/>
    </row>
    <row r="99" spans="3:12">
      <c r="F99" s="27"/>
      <c r="H99" s="11"/>
      <c r="J99" s="2"/>
    </row>
    <row r="100" spans="3:12">
      <c r="C100" s="31" t="s">
        <v>31</v>
      </c>
      <c r="F100" s="27"/>
      <c r="I100" s="31" t="s">
        <v>46</v>
      </c>
      <c r="J100" s="30"/>
    </row>
    <row r="101" spans="3:12">
      <c r="C101" s="32" t="s">
        <v>25</v>
      </c>
      <c r="F101" s="27"/>
      <c r="I101" s="57" t="s">
        <v>47</v>
      </c>
    </row>
    <row r="102" spans="3:12">
      <c r="F102" s="27"/>
    </row>
    <row r="103" spans="3:12">
      <c r="F103" s="27"/>
    </row>
    <row r="104" spans="3:12">
      <c r="C104" s="33"/>
      <c r="F104" s="27"/>
      <c r="I104" s="33"/>
    </row>
    <row r="105" spans="3:12" ht="7.5" customHeight="1"/>
  </sheetData>
  <autoFilter ref="B9:J94" xr:uid="{00000000-0009-0000-0000-000000000000}"/>
  <mergeCells count="14">
    <mergeCell ref="C82:D82"/>
    <mergeCell ref="C39:D39"/>
    <mergeCell ref="C44:D44"/>
    <mergeCell ref="B7:J7"/>
    <mergeCell ref="C16:D16"/>
    <mergeCell ref="C21:D21"/>
    <mergeCell ref="C25:D25"/>
    <mergeCell ref="C29:D29"/>
    <mergeCell ref="C34:D34"/>
    <mergeCell ref="C49:D49"/>
    <mergeCell ref="C57:D57"/>
    <mergeCell ref="C62:D62"/>
    <mergeCell ref="C67:D67"/>
    <mergeCell ref="C77:D77"/>
  </mergeCells>
  <pageMargins left="0.25" right="0.25" top="0.75" bottom="0.75" header="0.3" footer="0.3"/>
  <pageSetup scale="65" orientation="landscape" r:id="rId1"/>
  <rowBreaks count="1" manualBreakCount="1">
    <brk id="10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46"/>
  <sheetViews>
    <sheetView topLeftCell="A4" zoomScale="85" zoomScaleNormal="85" workbookViewId="0">
      <selection activeCell="A14" sqref="A14:I36"/>
    </sheetView>
  </sheetViews>
  <sheetFormatPr defaultRowHeight="15"/>
  <cols>
    <col min="1" max="1" width="8.7109375" customWidth="1"/>
    <col min="2" max="2" width="34.5703125" customWidth="1"/>
    <col min="3" max="3" width="10.7109375" customWidth="1"/>
    <col min="4" max="4" width="18.140625" customWidth="1"/>
    <col min="5" max="5" width="21" customWidth="1"/>
    <col min="6" max="6" width="16.5703125" customWidth="1"/>
    <col min="7" max="8" width="17.85546875" customWidth="1"/>
    <col min="9" max="9" width="23.28515625" customWidth="1"/>
    <col min="10" max="10" width="20.140625" customWidth="1"/>
  </cols>
  <sheetData>
    <row r="1" spans="1:10">
      <c r="A1" s="4"/>
      <c r="B1" s="5"/>
      <c r="C1" s="5"/>
      <c r="D1" s="5"/>
      <c r="E1" s="5"/>
      <c r="F1" s="5"/>
      <c r="G1" s="5"/>
      <c r="H1" s="5"/>
      <c r="I1" s="6"/>
    </row>
    <row r="2" spans="1:10" ht="15.75">
      <c r="A2" s="7"/>
      <c r="B2" s="8"/>
      <c r="C2" s="8"/>
      <c r="D2" s="9"/>
      <c r="E2" s="10"/>
      <c r="F2" s="11"/>
      <c r="G2" s="9"/>
      <c r="H2" s="9"/>
      <c r="I2" s="12"/>
    </row>
    <row r="3" spans="1:10" ht="23.25">
      <c r="A3" s="7"/>
      <c r="B3" s="8"/>
      <c r="C3" s="8"/>
      <c r="D3" s="9"/>
      <c r="E3" s="13" t="s">
        <v>9</v>
      </c>
      <c r="F3" s="9"/>
      <c r="G3" s="9"/>
      <c r="H3" s="9"/>
      <c r="I3" s="12"/>
    </row>
    <row r="4" spans="1:10" ht="18.75">
      <c r="A4" s="7"/>
      <c r="B4" s="8"/>
      <c r="C4" s="8"/>
      <c r="D4" s="9"/>
      <c r="E4" s="14" t="s">
        <v>10</v>
      </c>
      <c r="F4" s="9"/>
      <c r="G4" s="9"/>
      <c r="H4" s="9"/>
      <c r="I4" s="15"/>
    </row>
    <row r="5" spans="1:10" ht="17.25">
      <c r="A5" s="7"/>
      <c r="B5" s="8"/>
      <c r="C5" s="8"/>
      <c r="D5" s="9"/>
      <c r="E5" s="16" t="s">
        <v>11</v>
      </c>
      <c r="F5" s="9"/>
      <c r="G5" s="9"/>
      <c r="H5" s="9"/>
      <c r="I5" s="12"/>
    </row>
    <row r="6" spans="1:10" hidden="1">
      <c r="A6" s="7"/>
      <c r="B6" s="8"/>
      <c r="C6" s="11"/>
      <c r="D6" s="9"/>
      <c r="E6" s="17"/>
      <c r="F6" s="9"/>
      <c r="G6" s="9"/>
      <c r="H6" s="9"/>
      <c r="I6" s="12"/>
    </row>
    <row r="7" spans="1:10" ht="17.25">
      <c r="A7" s="7"/>
      <c r="B7" s="8"/>
      <c r="C7" s="11"/>
      <c r="D7" s="9"/>
      <c r="E7" s="16" t="s">
        <v>12</v>
      </c>
      <c r="F7" s="9"/>
      <c r="G7" s="9"/>
      <c r="H7" s="9"/>
      <c r="I7" s="12"/>
    </row>
    <row r="8" spans="1:10">
      <c r="A8" s="7"/>
      <c r="B8" s="11"/>
      <c r="C8" s="11"/>
      <c r="D8" s="11"/>
      <c r="E8" s="11"/>
      <c r="F8" s="11"/>
      <c r="G8" s="11"/>
      <c r="H8" s="11"/>
      <c r="I8" s="18"/>
    </row>
    <row r="9" spans="1:10">
      <c r="A9" s="7"/>
      <c r="B9" s="11"/>
      <c r="C9" s="11"/>
      <c r="D9" s="11"/>
      <c r="E9" s="11"/>
      <c r="F9" s="11"/>
      <c r="G9" s="11"/>
      <c r="H9" s="11"/>
      <c r="I9" s="18"/>
    </row>
    <row r="10" spans="1:10" ht="15.75">
      <c r="A10" s="108" t="s">
        <v>28</v>
      </c>
      <c r="B10" s="109"/>
      <c r="C10" s="109"/>
      <c r="D10" s="109"/>
      <c r="E10" s="109"/>
      <c r="F10" s="109"/>
      <c r="G10" s="109"/>
      <c r="H10" s="109"/>
      <c r="I10" s="110"/>
    </row>
    <row r="11" spans="1:10" ht="15.75">
      <c r="A11" s="108"/>
      <c r="B11" s="109"/>
      <c r="C11" s="109"/>
      <c r="D11" s="109"/>
      <c r="E11" s="109"/>
      <c r="F11" s="109"/>
      <c r="G11" s="109"/>
      <c r="H11" s="109"/>
      <c r="I11" s="110"/>
    </row>
    <row r="12" spans="1:10" ht="16.5" thickBot="1">
      <c r="A12" s="19"/>
      <c r="B12" s="20"/>
      <c r="C12" s="20"/>
      <c r="D12" s="21"/>
      <c r="E12" s="21"/>
      <c r="F12" s="22"/>
      <c r="G12" s="22"/>
      <c r="H12" s="22"/>
      <c r="I12" s="23"/>
    </row>
    <row r="13" spans="1:10" ht="39">
      <c r="A13" s="34" t="s">
        <v>13</v>
      </c>
      <c r="B13" s="35" t="s">
        <v>14</v>
      </c>
      <c r="C13" s="34" t="s">
        <v>15</v>
      </c>
      <c r="D13" s="36" t="s">
        <v>16</v>
      </c>
      <c r="E13" s="36" t="s">
        <v>17</v>
      </c>
      <c r="F13" s="36" t="s">
        <v>18</v>
      </c>
      <c r="G13" s="36" t="s">
        <v>20</v>
      </c>
      <c r="H13" s="36" t="s">
        <v>19</v>
      </c>
      <c r="I13" s="38" t="s">
        <v>0</v>
      </c>
    </row>
    <row r="14" spans="1:10">
      <c r="A14" s="44">
        <v>206</v>
      </c>
      <c r="B14" s="45" t="s">
        <v>24</v>
      </c>
      <c r="C14" s="46"/>
      <c r="D14" s="47">
        <f>D16+D18+D19+D20+D21+D22+D23+D26+D30+D24</f>
        <v>0</v>
      </c>
      <c r="E14" s="47">
        <f>E16+E18+E19+E20+E21+E22+E23+E26+E30+E24+E28</f>
        <v>1600.75</v>
      </c>
      <c r="F14" s="47">
        <f>F16+F18+F19+F20+F21+F22+F23+F26+F30</f>
        <v>0</v>
      </c>
      <c r="G14" s="47">
        <f>G15+G17+G25+G29+G33+G35</f>
        <v>0</v>
      </c>
      <c r="H14" s="47">
        <f>H16+H18+H19+H20+H21+H22+H23+H26+H30+H27</f>
        <v>0</v>
      </c>
      <c r="I14" s="47">
        <f>I15+I17+I25+I29+I33+I35</f>
        <v>1600.75</v>
      </c>
      <c r="J14" s="30"/>
    </row>
    <row r="15" spans="1:10" s="2" customFormat="1">
      <c r="A15" s="40">
        <v>71000</v>
      </c>
      <c r="B15" s="104" t="s">
        <v>38</v>
      </c>
      <c r="C15" s="105"/>
      <c r="D15" s="49">
        <f t="shared" ref="D15:I15" si="0">SUM(D16:D16)</f>
        <v>0</v>
      </c>
      <c r="E15" s="49">
        <f>E16</f>
        <v>0</v>
      </c>
      <c r="F15" s="49">
        <f t="shared" si="0"/>
        <v>0</v>
      </c>
      <c r="G15" s="49">
        <f t="shared" si="0"/>
        <v>0</v>
      </c>
      <c r="H15" s="49">
        <f t="shared" si="0"/>
        <v>0</v>
      </c>
      <c r="I15" s="49">
        <f t="shared" si="0"/>
        <v>0</v>
      </c>
      <c r="J15"/>
    </row>
    <row r="16" spans="1:10" s="2" customFormat="1">
      <c r="A16" s="39"/>
      <c r="B16" s="39" t="s">
        <v>39</v>
      </c>
      <c r="C16" s="39">
        <v>24</v>
      </c>
      <c r="D16" s="50"/>
      <c r="E16" s="50"/>
      <c r="F16" s="50"/>
      <c r="G16" s="50"/>
      <c r="H16" s="50"/>
      <c r="I16" s="50">
        <f>D16+E16+F16+G16+H16</f>
        <v>0</v>
      </c>
      <c r="J16"/>
    </row>
    <row r="17" spans="1:10" s="2" customFormat="1" ht="15" customHeight="1">
      <c r="A17" s="40">
        <v>71100</v>
      </c>
      <c r="B17" s="104" t="s">
        <v>27</v>
      </c>
      <c r="C17" s="105"/>
      <c r="D17" s="49">
        <f>D18+D19+D20+D21+D22+D23+D24</f>
        <v>0</v>
      </c>
      <c r="E17" s="49">
        <f>E18+E19+E20+E21+E22+E23+E24</f>
        <v>1600.75</v>
      </c>
      <c r="F17" s="49">
        <f>SUM(F18:F18)</f>
        <v>0</v>
      </c>
      <c r="G17" s="49">
        <f>SUM(G18:G18)</f>
        <v>0</v>
      </c>
      <c r="H17" s="49">
        <f>SUM(H18:H18)</f>
        <v>0</v>
      </c>
      <c r="I17" s="49">
        <f>I18+I19+I20+I21+I22+I23+I24</f>
        <v>1600.75</v>
      </c>
      <c r="J17" s="30"/>
    </row>
    <row r="18" spans="1:10" s="2" customFormat="1" ht="15" customHeight="1">
      <c r="A18" s="39"/>
      <c r="B18" s="53" t="s">
        <v>39</v>
      </c>
      <c r="C18" s="39">
        <v>24</v>
      </c>
      <c r="D18" s="50"/>
      <c r="E18" s="50"/>
      <c r="F18" s="50"/>
      <c r="G18" s="50"/>
      <c r="H18" s="50"/>
      <c r="I18" s="50">
        <f t="shared" ref="I18:I24" si="1">SUM(D18:H18)</f>
        <v>0</v>
      </c>
      <c r="J18" s="30"/>
    </row>
    <row r="19" spans="1:10" s="2" customFormat="1" ht="15" customHeight="1">
      <c r="A19" s="39"/>
      <c r="B19" s="53" t="s">
        <v>66</v>
      </c>
      <c r="C19" s="39">
        <v>47</v>
      </c>
      <c r="D19" s="50"/>
      <c r="E19" s="50">
        <v>825.99</v>
      </c>
      <c r="F19" s="50"/>
      <c r="G19" s="50"/>
      <c r="H19" s="50"/>
      <c r="I19" s="50">
        <f t="shared" si="1"/>
        <v>825.99</v>
      </c>
      <c r="J19" s="30"/>
    </row>
    <row r="20" spans="1:10" s="2" customFormat="1" ht="15" customHeight="1">
      <c r="A20" s="39"/>
      <c r="B20" s="53" t="s">
        <v>33</v>
      </c>
      <c r="C20" s="39">
        <v>48</v>
      </c>
      <c r="D20" s="50"/>
      <c r="E20" s="50"/>
      <c r="F20" s="50"/>
      <c r="G20" s="50"/>
      <c r="H20" s="50"/>
      <c r="I20" s="50">
        <f t="shared" si="1"/>
        <v>0</v>
      </c>
      <c r="J20" s="30"/>
    </row>
    <row r="21" spans="1:10" s="2" customFormat="1" ht="15" customHeight="1">
      <c r="A21" s="39"/>
      <c r="B21" s="53" t="s">
        <v>37</v>
      </c>
      <c r="C21" s="39">
        <v>49</v>
      </c>
      <c r="D21" s="50"/>
      <c r="E21" s="50"/>
      <c r="F21" s="50"/>
      <c r="G21" s="50"/>
      <c r="H21" s="50"/>
      <c r="I21" s="50">
        <f t="shared" si="1"/>
        <v>0</v>
      </c>
      <c r="J21" s="30"/>
    </row>
    <row r="22" spans="1:10" s="2" customFormat="1" ht="15" customHeight="1">
      <c r="A22" s="39"/>
      <c r="B22" s="53" t="s">
        <v>34</v>
      </c>
      <c r="C22" s="39">
        <v>52</v>
      </c>
      <c r="D22" s="50"/>
      <c r="E22" s="50">
        <v>774.76</v>
      </c>
      <c r="F22" s="50"/>
      <c r="G22" s="50"/>
      <c r="H22" s="50"/>
      <c r="I22" s="50">
        <f t="shared" si="1"/>
        <v>774.76</v>
      </c>
      <c r="J22" s="30"/>
    </row>
    <row r="23" spans="1:10" s="2" customFormat="1" ht="15" customHeight="1">
      <c r="A23" s="39"/>
      <c r="B23" s="53" t="s">
        <v>32</v>
      </c>
      <c r="C23" s="39">
        <v>68</v>
      </c>
      <c r="D23" s="50"/>
      <c r="E23" s="50"/>
      <c r="F23" s="50"/>
      <c r="G23" s="50"/>
      <c r="H23" s="50"/>
      <c r="I23" s="50">
        <f t="shared" si="1"/>
        <v>0</v>
      </c>
      <c r="J23" s="30"/>
    </row>
    <row r="24" spans="1:10" s="2" customFormat="1" ht="15" customHeight="1">
      <c r="A24" s="39"/>
      <c r="B24" s="53" t="s">
        <v>40</v>
      </c>
      <c r="C24" s="39">
        <v>90</v>
      </c>
      <c r="D24" s="50"/>
      <c r="E24" s="50"/>
      <c r="F24" s="50"/>
      <c r="G24" s="50"/>
      <c r="H24" s="50"/>
      <c r="I24" s="50">
        <f t="shared" si="1"/>
        <v>0</v>
      </c>
      <c r="J24" s="30"/>
    </row>
    <row r="25" spans="1:10" s="2" customFormat="1" ht="15" customHeight="1">
      <c r="A25" s="40">
        <v>72100</v>
      </c>
      <c r="B25" s="104" t="s">
        <v>29</v>
      </c>
      <c r="C25" s="105"/>
      <c r="D25" s="49">
        <f t="shared" ref="D25:G25" si="2">SUM(D26:D26)</f>
        <v>0</v>
      </c>
      <c r="E25" s="49">
        <f t="shared" si="2"/>
        <v>0</v>
      </c>
      <c r="F25" s="49">
        <f t="shared" si="2"/>
        <v>0</v>
      </c>
      <c r="G25" s="49">
        <f t="shared" si="2"/>
        <v>0</v>
      </c>
      <c r="H25" s="49">
        <f>H26+H27+H28</f>
        <v>0</v>
      </c>
      <c r="I25" s="49">
        <f>D25+E25+F25+G25+H25</f>
        <v>0</v>
      </c>
      <c r="J25" s="30"/>
    </row>
    <row r="26" spans="1:10" s="2" customFormat="1" ht="19.5" customHeight="1">
      <c r="A26" s="39"/>
      <c r="B26" s="39" t="s">
        <v>36</v>
      </c>
      <c r="C26" s="39">
        <v>81</v>
      </c>
      <c r="D26" s="50"/>
      <c r="E26" s="50"/>
      <c r="F26" s="50"/>
      <c r="G26" s="50"/>
      <c r="H26" s="54"/>
      <c r="I26" s="50">
        <f>SUM(D26:H26)</f>
        <v>0</v>
      </c>
      <c r="J26" s="30"/>
    </row>
    <row r="27" spans="1:10" s="2" customFormat="1" ht="19.5" customHeight="1">
      <c r="A27" s="39"/>
      <c r="B27" s="53" t="s">
        <v>39</v>
      </c>
      <c r="C27" s="56">
        <v>24</v>
      </c>
      <c r="D27" s="50"/>
      <c r="E27" s="50"/>
      <c r="F27" s="50"/>
      <c r="G27" s="50"/>
      <c r="H27" s="55"/>
      <c r="I27" s="50">
        <f>SUM(D27:H27)</f>
        <v>0</v>
      </c>
      <c r="J27" s="30"/>
    </row>
    <row r="28" spans="1:10" s="2" customFormat="1" ht="19.5" customHeight="1">
      <c r="A28" s="39"/>
      <c r="B28" s="53" t="s">
        <v>35</v>
      </c>
      <c r="C28" s="56">
        <v>41</v>
      </c>
      <c r="D28" s="50"/>
      <c r="E28" s="50"/>
      <c r="F28" s="50"/>
      <c r="G28" s="50"/>
      <c r="H28" s="91"/>
      <c r="I28" s="50">
        <f>SUM(D28:H28)</f>
        <v>0</v>
      </c>
      <c r="J28" s="30"/>
    </row>
    <row r="29" spans="1:10" s="2" customFormat="1" ht="15" customHeight="1">
      <c r="A29" s="40">
        <v>71301</v>
      </c>
      <c r="B29" s="104" t="s">
        <v>30</v>
      </c>
      <c r="C29" s="105"/>
      <c r="D29" s="49">
        <f t="shared" ref="D29:I35" si="3">SUM(D30:D30)</f>
        <v>0</v>
      </c>
      <c r="E29" s="49">
        <f t="shared" si="3"/>
        <v>0</v>
      </c>
      <c r="F29" s="49">
        <f t="shared" si="3"/>
        <v>0</v>
      </c>
      <c r="G29" s="49">
        <f>G30+G31+G32</f>
        <v>0</v>
      </c>
      <c r="H29" s="49">
        <f>H30+H31+H32</f>
        <v>0</v>
      </c>
      <c r="I29" s="49">
        <f>I30+I31+I32</f>
        <v>0</v>
      </c>
      <c r="J29" s="30"/>
    </row>
    <row r="30" spans="1:10" s="2" customFormat="1" ht="15" customHeight="1">
      <c r="A30" s="39"/>
      <c r="B30" s="39" t="s">
        <v>61</v>
      </c>
      <c r="C30" s="88" t="s">
        <v>60</v>
      </c>
      <c r="D30" s="50"/>
      <c r="E30" s="50"/>
      <c r="F30" s="50"/>
      <c r="G30" s="50"/>
      <c r="H30" s="50"/>
      <c r="I30" s="50">
        <f>SUM(D30:H30)</f>
        <v>0</v>
      </c>
      <c r="J30" s="30"/>
    </row>
    <row r="31" spans="1:10" s="2" customFormat="1" ht="15" customHeight="1">
      <c r="A31" s="39"/>
      <c r="B31" s="39" t="s">
        <v>54</v>
      </c>
      <c r="C31" s="88" t="s">
        <v>53</v>
      </c>
      <c r="D31" s="50"/>
      <c r="E31" s="50"/>
      <c r="F31" s="50"/>
      <c r="G31" s="50"/>
      <c r="H31" s="50"/>
      <c r="I31" s="50">
        <f t="shared" ref="I31:I32" si="4">SUM(D31:H31)</f>
        <v>0</v>
      </c>
      <c r="J31" s="30"/>
    </row>
    <row r="32" spans="1:10" s="2" customFormat="1" ht="15" customHeight="1">
      <c r="A32" s="39"/>
      <c r="B32" s="39" t="s">
        <v>37</v>
      </c>
      <c r="C32" s="39">
        <v>49</v>
      </c>
      <c r="D32" s="50"/>
      <c r="E32" s="50"/>
      <c r="F32" s="50"/>
      <c r="G32" s="50"/>
      <c r="H32" s="50"/>
      <c r="I32" s="50">
        <f t="shared" si="4"/>
        <v>0</v>
      </c>
      <c r="J32" s="30"/>
    </row>
    <row r="33" spans="1:10" s="2" customFormat="1" ht="15" customHeight="1">
      <c r="A33" s="40">
        <v>71310</v>
      </c>
      <c r="B33" s="104" t="s">
        <v>62</v>
      </c>
      <c r="C33" s="105"/>
      <c r="D33" s="49">
        <f t="shared" ref="D33:I33" si="5">SUM(D34:D34)</f>
        <v>0</v>
      </c>
      <c r="E33" s="49">
        <f t="shared" si="5"/>
        <v>0</v>
      </c>
      <c r="F33" s="49">
        <f t="shared" si="5"/>
        <v>0</v>
      </c>
      <c r="G33" s="49">
        <f t="shared" si="5"/>
        <v>0</v>
      </c>
      <c r="H33" s="49">
        <f t="shared" si="5"/>
        <v>0</v>
      </c>
      <c r="I33" s="49">
        <f t="shared" si="5"/>
        <v>0</v>
      </c>
      <c r="J33" s="30"/>
    </row>
    <row r="34" spans="1:10" s="2" customFormat="1" ht="15" customHeight="1">
      <c r="A34" s="39"/>
      <c r="B34" s="53" t="s">
        <v>37</v>
      </c>
      <c r="C34" s="39">
        <v>49</v>
      </c>
      <c r="D34" s="50"/>
      <c r="E34" s="50"/>
      <c r="F34" s="50"/>
      <c r="G34" s="50"/>
      <c r="H34" s="50"/>
      <c r="I34" s="50">
        <f>SUM(D34:H34)</f>
        <v>0</v>
      </c>
      <c r="J34" s="30"/>
    </row>
    <row r="35" spans="1:10" s="2" customFormat="1" ht="15" customHeight="1">
      <c r="A35" s="40"/>
      <c r="B35" s="104"/>
      <c r="C35" s="105"/>
      <c r="D35" s="49"/>
      <c r="E35" s="49"/>
      <c r="F35" s="49"/>
      <c r="G35" s="49"/>
      <c r="H35" s="49"/>
      <c r="I35" s="49">
        <f t="shared" si="3"/>
        <v>0</v>
      </c>
      <c r="J35" s="30"/>
    </row>
    <row r="36" spans="1:10" s="2" customFormat="1" ht="15" customHeight="1">
      <c r="A36" s="39"/>
      <c r="B36" s="39"/>
      <c r="C36" s="88"/>
      <c r="D36" s="50"/>
      <c r="E36" s="50"/>
      <c r="F36" s="50"/>
      <c r="G36" s="50"/>
      <c r="H36" s="50"/>
      <c r="I36" s="50">
        <f>SUM(D36:H36)</f>
        <v>0</v>
      </c>
      <c r="J36" s="30"/>
    </row>
    <row r="37" spans="1:10" s="2" customFormat="1" ht="15" customHeight="1">
      <c r="A37" s="24"/>
      <c r="B37" s="25"/>
      <c r="C37" s="26"/>
      <c r="D37" s="27"/>
      <c r="E37" s="27"/>
      <c r="F37" s="27"/>
      <c r="G37" s="27"/>
      <c r="H37" s="28"/>
      <c r="I37" s="29"/>
      <c r="J37" s="30"/>
    </row>
    <row r="38" spans="1:10" s="2" customFormat="1" ht="15" customHeight="1">
      <c r="A38" s="24"/>
      <c r="B38" s="25"/>
      <c r="C38" s="26"/>
      <c r="D38" s="27"/>
      <c r="E38" s="27"/>
      <c r="F38" s="27"/>
      <c r="G38" s="27"/>
      <c r="H38" s="28"/>
      <c r="I38" s="29"/>
      <c r="J38" s="30"/>
    </row>
    <row r="39" spans="1:10" s="2" customFormat="1" ht="15" customHeight="1">
      <c r="A39"/>
      <c r="B39"/>
      <c r="C39"/>
      <c r="D39"/>
      <c r="E39"/>
      <c r="F39"/>
      <c r="G39" s="11"/>
      <c r="H39"/>
      <c r="J39"/>
    </row>
    <row r="40" spans="1:10" s="2" customFormat="1" ht="15" customHeight="1">
      <c r="A40"/>
      <c r="B40"/>
      <c r="C40"/>
      <c r="D40"/>
      <c r="E40" s="27"/>
      <c r="F40"/>
      <c r="G40" s="11"/>
      <c r="H40"/>
      <c r="J40"/>
    </row>
    <row r="41" spans="1:10" s="2" customFormat="1" ht="15" customHeight="1">
      <c r="A41"/>
      <c r="B41" s="31" t="s">
        <v>31</v>
      </c>
      <c r="C41"/>
      <c r="D41"/>
      <c r="E41" s="27"/>
      <c r="F41"/>
      <c r="G41"/>
      <c r="H41" s="31" t="s">
        <v>46</v>
      </c>
      <c r="I41"/>
      <c r="J41"/>
    </row>
    <row r="42" spans="1:10" s="2" customFormat="1" ht="15" customHeight="1">
      <c r="A42"/>
      <c r="B42" s="32" t="s">
        <v>25</v>
      </c>
      <c r="C42"/>
      <c r="D42"/>
      <c r="E42" s="27"/>
      <c r="F42"/>
      <c r="G42"/>
      <c r="H42" s="57" t="s">
        <v>47</v>
      </c>
      <c r="I42"/>
      <c r="J42"/>
    </row>
    <row r="43" spans="1:10" s="2" customFormat="1">
      <c r="A43"/>
      <c r="B43"/>
      <c r="C43"/>
      <c r="D43"/>
      <c r="E43" s="27"/>
      <c r="F43"/>
      <c r="G43"/>
      <c r="H43"/>
      <c r="I43"/>
      <c r="J43"/>
    </row>
    <row r="44" spans="1:10" s="2" customFormat="1">
      <c r="A44"/>
      <c r="B44"/>
      <c r="C44"/>
      <c r="D44"/>
      <c r="E44" s="27"/>
      <c r="F44"/>
      <c r="G44"/>
      <c r="H44"/>
      <c r="I44"/>
      <c r="J44"/>
    </row>
    <row r="45" spans="1:10" s="2" customFormat="1">
      <c r="A45"/>
      <c r="B45" s="33"/>
      <c r="C45"/>
      <c r="D45"/>
      <c r="E45" s="27"/>
      <c r="F45"/>
      <c r="G45"/>
      <c r="H45" s="33"/>
      <c r="I45"/>
      <c r="J45"/>
    </row>
    <row r="46" spans="1:10" s="2" customFormat="1" ht="7.5" customHeight="1">
      <c r="A46"/>
      <c r="B46"/>
      <c r="C46"/>
      <c r="D46"/>
      <c r="E46"/>
      <c r="F46"/>
      <c r="G46"/>
      <c r="H46"/>
      <c r="I46"/>
      <c r="J46"/>
    </row>
  </sheetData>
  <autoFilter ref="A13:I30" xr:uid="{00000000-0009-0000-0000-000001000000}"/>
  <mergeCells count="8">
    <mergeCell ref="B35:C35"/>
    <mergeCell ref="B29:C29"/>
    <mergeCell ref="A10:I10"/>
    <mergeCell ref="A11:I11"/>
    <mergeCell ref="B17:C17"/>
    <mergeCell ref="B33:C33"/>
    <mergeCell ref="B15:C15"/>
    <mergeCell ref="B25:C25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024F-9528-4A13-B407-063A1D6DF1B0}">
  <dimension ref="B2:J99"/>
  <sheetViews>
    <sheetView tabSelected="1" topLeftCell="A67" workbookViewId="0">
      <selection activeCell="M99" sqref="M99"/>
    </sheetView>
  </sheetViews>
  <sheetFormatPr defaultRowHeight="15"/>
  <cols>
    <col min="1" max="1" width="5.140625" customWidth="1"/>
    <col min="2" max="2" width="9.5703125" customWidth="1"/>
    <col min="3" max="3" width="30.42578125" customWidth="1"/>
    <col min="4" max="4" width="13.140625" customWidth="1"/>
    <col min="5" max="5" width="16.7109375" customWidth="1"/>
    <col min="6" max="6" width="14.42578125" customWidth="1"/>
    <col min="7" max="8" width="13.140625" customWidth="1"/>
    <col min="10" max="10" width="14.28515625" customWidth="1"/>
  </cols>
  <sheetData>
    <row r="2" spans="2:10" ht="23.25">
      <c r="B2" s="7"/>
      <c r="C2" s="8"/>
      <c r="D2" s="8"/>
      <c r="E2" s="9"/>
      <c r="F2" s="13" t="s">
        <v>9</v>
      </c>
      <c r="G2" s="9"/>
      <c r="H2" s="9"/>
      <c r="I2" s="9"/>
      <c r="J2" s="9"/>
    </row>
    <row r="3" spans="2:10" ht="18.75">
      <c r="B3" s="7"/>
      <c r="C3" s="8"/>
      <c r="D3" s="8"/>
      <c r="E3" s="9"/>
      <c r="F3" s="14" t="s">
        <v>10</v>
      </c>
      <c r="G3" s="9"/>
      <c r="H3" s="9"/>
      <c r="I3" s="9"/>
      <c r="J3" s="9"/>
    </row>
    <row r="4" spans="2:10" ht="17.25">
      <c r="B4" s="7"/>
      <c r="C4" s="8"/>
      <c r="D4" s="8"/>
      <c r="E4" s="9"/>
      <c r="F4" s="16" t="s">
        <v>11</v>
      </c>
      <c r="G4" s="9"/>
      <c r="H4" s="9"/>
      <c r="I4" s="9"/>
      <c r="J4" s="9"/>
    </row>
    <row r="5" spans="2:10">
      <c r="B5" s="7"/>
      <c r="C5" s="8"/>
      <c r="D5" s="11"/>
      <c r="E5" s="9"/>
      <c r="F5" s="17"/>
      <c r="G5" s="9"/>
      <c r="H5" s="9"/>
      <c r="I5" s="9"/>
      <c r="J5" s="9"/>
    </row>
    <row r="6" spans="2:10" ht="17.25">
      <c r="B6" s="7"/>
      <c r="C6" s="8"/>
      <c r="D6" s="11"/>
      <c r="E6" s="9"/>
      <c r="F6" s="16" t="s">
        <v>12</v>
      </c>
      <c r="G6" s="9"/>
      <c r="H6" s="9"/>
      <c r="I6" s="9"/>
      <c r="J6" s="9"/>
    </row>
    <row r="7" spans="2:10">
      <c r="B7" s="7"/>
      <c r="C7" s="11"/>
      <c r="D7" s="11"/>
      <c r="E7" s="11"/>
      <c r="F7" s="11"/>
      <c r="G7" s="11"/>
      <c r="H7" s="11"/>
      <c r="I7" s="11"/>
      <c r="J7" s="11"/>
    </row>
    <row r="8" spans="2:10" ht="15.75">
      <c r="B8" s="108" t="s">
        <v>67</v>
      </c>
      <c r="C8" s="109"/>
      <c r="D8" s="109"/>
      <c r="E8" s="109"/>
      <c r="F8" s="109"/>
      <c r="G8" s="109"/>
      <c r="H8" s="109"/>
      <c r="I8" s="109"/>
      <c r="J8" s="109"/>
    </row>
    <row r="9" spans="2:10" ht="16.5" thickBot="1">
      <c r="B9" s="102"/>
      <c r="C9" s="103"/>
      <c r="D9" s="103"/>
      <c r="E9" s="21"/>
      <c r="F9" s="21"/>
      <c r="G9" s="22"/>
      <c r="H9" s="22"/>
      <c r="I9" s="22"/>
      <c r="J9" s="74"/>
    </row>
    <row r="10" spans="2:10" ht="39">
      <c r="B10" s="34" t="s">
        <v>13</v>
      </c>
      <c r="C10" s="35" t="s">
        <v>14</v>
      </c>
      <c r="D10" s="34" t="s">
        <v>15</v>
      </c>
      <c r="E10" s="36" t="s">
        <v>16</v>
      </c>
      <c r="F10" s="36" t="s">
        <v>17</v>
      </c>
      <c r="G10" s="36" t="s">
        <v>18</v>
      </c>
      <c r="H10" s="36" t="s">
        <v>20</v>
      </c>
      <c r="I10" s="37" t="s">
        <v>19</v>
      </c>
      <c r="J10" s="75" t="s">
        <v>0</v>
      </c>
    </row>
    <row r="11" spans="2:10">
      <c r="B11" s="40">
        <v>11306</v>
      </c>
      <c r="C11" s="104" t="s">
        <v>21</v>
      </c>
      <c r="D11" s="105"/>
      <c r="E11" s="49">
        <f>SUM(E12:E15)</f>
        <v>214627.71</v>
      </c>
      <c r="F11" s="49">
        <f t="shared" ref="F11:I11" si="0">SUM(F12:F15)</f>
        <v>57737.14</v>
      </c>
      <c r="G11" s="49">
        <f t="shared" si="0"/>
        <v>2483.31</v>
      </c>
      <c r="H11" s="49">
        <f t="shared" si="0"/>
        <v>0</v>
      </c>
      <c r="I11" s="78">
        <f t="shared" si="0"/>
        <v>0</v>
      </c>
      <c r="J11" s="49">
        <f>J12</f>
        <v>274848.15999999997</v>
      </c>
    </row>
    <row r="12" spans="2:10">
      <c r="B12" s="39"/>
      <c r="C12" s="39"/>
      <c r="D12" s="39">
        <v>10</v>
      </c>
      <c r="E12" s="50">
        <v>214627.71</v>
      </c>
      <c r="F12" s="50">
        <v>57737.14</v>
      </c>
      <c r="G12" s="50">
        <v>2483.31</v>
      </c>
      <c r="H12" s="50"/>
      <c r="I12" s="79"/>
      <c r="J12" s="50">
        <f>SUM(E12:I12)</f>
        <v>274848.15999999997</v>
      </c>
    </row>
    <row r="13" spans="2:10">
      <c r="B13" s="39"/>
      <c r="C13" s="39"/>
      <c r="D13" s="39">
        <v>6</v>
      </c>
      <c r="E13" s="50"/>
      <c r="F13" s="50"/>
      <c r="G13" s="50"/>
      <c r="H13" s="50"/>
      <c r="I13" s="79"/>
      <c r="J13" s="50">
        <f t="shared" ref="J13:J15" si="1">SUM(E13:I13)</f>
        <v>0</v>
      </c>
    </row>
    <row r="14" spans="2:10">
      <c r="B14" s="39"/>
      <c r="C14" s="39"/>
      <c r="D14" s="39"/>
      <c r="E14" s="50"/>
      <c r="F14" s="50"/>
      <c r="G14" s="50"/>
      <c r="H14" s="50"/>
      <c r="I14" s="79"/>
      <c r="J14" s="50">
        <f t="shared" si="1"/>
        <v>0</v>
      </c>
    </row>
    <row r="15" spans="2:10">
      <c r="B15" s="39"/>
      <c r="C15" s="39"/>
      <c r="D15" s="41">
        <v>4</v>
      </c>
      <c r="E15" s="50"/>
      <c r="F15" s="55"/>
      <c r="G15" s="50"/>
      <c r="H15" s="50"/>
      <c r="I15" s="79"/>
      <c r="J15" s="50">
        <f t="shared" si="1"/>
        <v>0</v>
      </c>
    </row>
    <row r="16" spans="2:10">
      <c r="B16" s="40">
        <v>11406</v>
      </c>
      <c r="C16" s="104" t="s">
        <v>22</v>
      </c>
      <c r="D16" s="105"/>
      <c r="E16" s="49">
        <f>SUM(E17:E19)</f>
        <v>35514.720000000001</v>
      </c>
      <c r="F16" s="49">
        <f t="shared" ref="F16:J16" si="2">SUM(F17:F19)</f>
        <v>5401.57</v>
      </c>
      <c r="G16" s="49">
        <f t="shared" si="2"/>
        <v>7.32</v>
      </c>
      <c r="H16" s="49">
        <f t="shared" si="2"/>
        <v>0</v>
      </c>
      <c r="I16" s="78">
        <f t="shared" si="2"/>
        <v>0</v>
      </c>
      <c r="J16" s="49">
        <f t="shared" si="2"/>
        <v>40923.61</v>
      </c>
    </row>
    <row r="17" spans="2:10">
      <c r="B17" s="39"/>
      <c r="C17" s="39"/>
      <c r="D17" s="39">
        <v>10</v>
      </c>
      <c r="E17" s="50">
        <v>35514.720000000001</v>
      </c>
      <c r="F17" s="50">
        <v>5401.57</v>
      </c>
      <c r="G17" s="50">
        <v>7.32</v>
      </c>
      <c r="H17" s="50"/>
      <c r="I17" s="79"/>
      <c r="J17" s="50">
        <f>SUM(E17:I17)</f>
        <v>40923.61</v>
      </c>
    </row>
    <row r="18" spans="2:10">
      <c r="B18" s="39"/>
      <c r="C18" s="39"/>
      <c r="D18" s="39">
        <v>6</v>
      </c>
      <c r="E18" s="50"/>
      <c r="F18" s="50"/>
      <c r="G18" s="50"/>
      <c r="H18" s="50"/>
      <c r="I18" s="79"/>
      <c r="J18" s="50">
        <f t="shared" ref="J18:J19" si="3">SUM(E18:I18)</f>
        <v>0</v>
      </c>
    </row>
    <row r="19" spans="2:10">
      <c r="B19" s="39"/>
      <c r="C19" s="39"/>
      <c r="D19" s="39"/>
      <c r="E19" s="50"/>
      <c r="F19" s="50"/>
      <c r="G19" s="50"/>
      <c r="H19" s="50"/>
      <c r="I19" s="79"/>
      <c r="J19" s="50">
        <f t="shared" si="3"/>
        <v>0</v>
      </c>
    </row>
    <row r="20" spans="2:10">
      <c r="B20" s="40">
        <v>71000</v>
      </c>
      <c r="C20" s="104" t="s">
        <v>1</v>
      </c>
      <c r="D20" s="105"/>
      <c r="E20" s="49">
        <f>SUM(E21:E23)</f>
        <v>8530.51</v>
      </c>
      <c r="F20" s="49">
        <f t="shared" ref="F20:J20" si="4">SUM(F21:F23)</f>
        <v>262.27999999999997</v>
      </c>
      <c r="G20" s="49">
        <f t="shared" si="4"/>
        <v>0</v>
      </c>
      <c r="H20" s="49">
        <f t="shared" si="4"/>
        <v>0</v>
      </c>
      <c r="I20" s="78">
        <f t="shared" si="4"/>
        <v>0</v>
      </c>
      <c r="J20" s="49">
        <f t="shared" si="4"/>
        <v>8792.7900000000009</v>
      </c>
    </row>
    <row r="21" spans="2:10">
      <c r="B21" s="39"/>
      <c r="C21" s="39"/>
      <c r="D21" s="39">
        <v>10</v>
      </c>
      <c r="E21" s="50">
        <v>8530.51</v>
      </c>
      <c r="F21" s="50">
        <v>262.27999999999997</v>
      </c>
      <c r="G21" s="50"/>
      <c r="H21" s="50"/>
      <c r="I21" s="79"/>
      <c r="J21" s="50">
        <f>SUM(E21:I21)</f>
        <v>8792.7900000000009</v>
      </c>
    </row>
    <row r="22" spans="2:10">
      <c r="B22" s="39"/>
      <c r="C22" s="39"/>
      <c r="D22" s="39">
        <v>6</v>
      </c>
      <c r="E22" s="50"/>
      <c r="F22" s="50"/>
      <c r="G22" s="50"/>
      <c r="H22" s="50"/>
      <c r="I22" s="79"/>
      <c r="J22" s="50">
        <f t="shared" ref="J22:J23" si="5">SUM(E22:I22)</f>
        <v>0</v>
      </c>
    </row>
    <row r="23" spans="2:10">
      <c r="B23" s="39"/>
      <c r="C23" s="39"/>
      <c r="D23" s="39"/>
      <c r="E23" s="50"/>
      <c r="F23" s="50"/>
      <c r="G23" s="50"/>
      <c r="H23" s="50"/>
      <c r="I23" s="79"/>
      <c r="J23" s="50">
        <f t="shared" si="5"/>
        <v>0</v>
      </c>
    </row>
    <row r="24" spans="2:10">
      <c r="B24" s="40">
        <v>71100</v>
      </c>
      <c r="C24" s="104" t="s">
        <v>23</v>
      </c>
      <c r="D24" s="105"/>
      <c r="E24" s="49">
        <f>SUM(E25:E27)</f>
        <v>604755.51</v>
      </c>
      <c r="F24" s="49">
        <f t="shared" ref="F24:I24" si="6">SUM(F25:F27)</f>
        <v>39535.32</v>
      </c>
      <c r="G24" s="49">
        <f t="shared" si="6"/>
        <v>25577.73</v>
      </c>
      <c r="H24" s="49">
        <f t="shared" si="6"/>
        <v>0</v>
      </c>
      <c r="I24" s="78">
        <f t="shared" si="6"/>
        <v>0</v>
      </c>
      <c r="J24" s="49">
        <f>J25+J26+J27+J28</f>
        <v>669868.55999999994</v>
      </c>
    </row>
    <row r="25" spans="2:10">
      <c r="B25" s="39"/>
      <c r="C25" s="39"/>
      <c r="D25" s="39">
        <v>10</v>
      </c>
      <c r="E25" s="50">
        <v>604755.51</v>
      </c>
      <c r="F25" s="50">
        <v>39535.32</v>
      </c>
      <c r="G25" s="50">
        <v>25577.73</v>
      </c>
      <c r="H25" s="50"/>
      <c r="I25" s="50"/>
      <c r="J25" s="50">
        <f>SUM(E25:I25)</f>
        <v>669868.55999999994</v>
      </c>
    </row>
    <row r="26" spans="2:10">
      <c r="B26" s="39"/>
      <c r="C26" s="39"/>
      <c r="D26" s="39">
        <v>6</v>
      </c>
      <c r="E26" s="50"/>
      <c r="F26" s="50"/>
      <c r="G26" s="50"/>
      <c r="H26" s="50"/>
      <c r="I26" s="50"/>
      <c r="J26" s="50">
        <f t="shared" ref="J26:J28" si="7">SUM(E26:I26)</f>
        <v>0</v>
      </c>
    </row>
    <row r="27" spans="2:10">
      <c r="B27" s="39"/>
      <c r="C27" s="39"/>
      <c r="D27" s="39"/>
      <c r="E27" s="50"/>
      <c r="F27" s="50"/>
      <c r="G27" s="50"/>
      <c r="H27" s="50"/>
      <c r="I27" s="50"/>
      <c r="J27" s="50">
        <f t="shared" si="7"/>
        <v>0</v>
      </c>
    </row>
    <row r="28" spans="2:10">
      <c r="B28" s="39"/>
      <c r="C28" s="39"/>
      <c r="D28" s="39">
        <v>4</v>
      </c>
      <c r="E28" s="50"/>
      <c r="F28" s="50"/>
      <c r="G28" s="50"/>
      <c r="H28" s="50"/>
      <c r="I28" s="50"/>
      <c r="J28" s="50">
        <f t="shared" si="7"/>
        <v>0</v>
      </c>
    </row>
    <row r="29" spans="2:10">
      <c r="B29" s="40">
        <v>71300</v>
      </c>
      <c r="C29" s="104" t="s">
        <v>2</v>
      </c>
      <c r="D29" s="105"/>
      <c r="E29" s="49">
        <f t="shared" ref="E29:J29" si="8">SUM(E30:E33)</f>
        <v>0</v>
      </c>
      <c r="F29" s="49">
        <f t="shared" si="8"/>
        <v>1289455.22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1289455.22</v>
      </c>
    </row>
    <row r="30" spans="2:10">
      <c r="B30" s="39"/>
      <c r="C30" s="39"/>
      <c r="D30" s="39">
        <v>10</v>
      </c>
      <c r="E30" s="50"/>
      <c r="F30" s="50">
        <v>1289455.22</v>
      </c>
      <c r="G30" s="50"/>
      <c r="H30" s="60"/>
      <c r="I30" s="50"/>
      <c r="J30" s="50">
        <f>SUM(E30:I30)</f>
        <v>1289455.22</v>
      </c>
    </row>
    <row r="31" spans="2:10">
      <c r="B31" s="39"/>
      <c r="C31" s="39"/>
      <c r="D31" s="39">
        <v>6</v>
      </c>
      <c r="E31" s="50"/>
      <c r="F31" s="50"/>
      <c r="G31" s="50"/>
      <c r="H31" s="50"/>
      <c r="I31" s="50"/>
      <c r="J31" s="50">
        <f t="shared" ref="J31:J33" si="9">SUM(E31:I31)</f>
        <v>0</v>
      </c>
    </row>
    <row r="32" spans="2:10">
      <c r="B32" s="39"/>
      <c r="C32" s="39"/>
      <c r="D32" s="39"/>
      <c r="E32" s="50"/>
      <c r="F32" s="50"/>
      <c r="G32" s="50"/>
      <c r="H32" s="50"/>
      <c r="I32" s="50"/>
      <c r="J32" s="50">
        <f t="shared" si="9"/>
        <v>0</v>
      </c>
    </row>
    <row r="33" spans="2:10">
      <c r="B33" s="39"/>
      <c r="C33" s="39"/>
      <c r="D33" s="39">
        <v>4</v>
      </c>
      <c r="E33" s="50"/>
      <c r="F33" s="50"/>
      <c r="G33" s="50"/>
      <c r="H33" s="50"/>
      <c r="I33" s="50"/>
      <c r="J33" s="50">
        <f t="shared" si="9"/>
        <v>0</v>
      </c>
    </row>
    <row r="34" spans="2:10">
      <c r="B34" s="40">
        <v>71370</v>
      </c>
      <c r="C34" s="106" t="s">
        <v>63</v>
      </c>
      <c r="D34" s="107"/>
      <c r="E34" s="49">
        <f>SUM(E35:E37)</f>
        <v>107422.63</v>
      </c>
      <c r="F34" s="49">
        <f t="shared" ref="F34:J34" si="10">SUM(F35:F37)</f>
        <v>53107.16</v>
      </c>
      <c r="G34" s="49">
        <f t="shared" si="10"/>
        <v>7377.95</v>
      </c>
      <c r="H34" s="49">
        <f>SUM(H35:H37)</f>
        <v>0</v>
      </c>
      <c r="I34" s="49">
        <f t="shared" si="10"/>
        <v>0</v>
      </c>
      <c r="J34" s="49">
        <f t="shared" si="10"/>
        <v>167907.74000000002</v>
      </c>
    </row>
    <row r="35" spans="2:10">
      <c r="B35" s="39"/>
      <c r="C35" s="39"/>
      <c r="D35" s="39">
        <v>10</v>
      </c>
      <c r="E35" s="50">
        <v>107422.63</v>
      </c>
      <c r="F35" s="50">
        <v>53107.16</v>
      </c>
      <c r="G35" s="50">
        <v>7377.95</v>
      </c>
      <c r="H35" s="50"/>
      <c r="I35" s="50"/>
      <c r="J35" s="50">
        <f>SUM(E35:I35)</f>
        <v>167907.74000000002</v>
      </c>
    </row>
    <row r="36" spans="2:10">
      <c r="B36" s="39"/>
      <c r="C36" s="39"/>
      <c r="D36" s="39">
        <v>6</v>
      </c>
      <c r="E36" s="50"/>
      <c r="F36" s="50"/>
      <c r="G36" s="50"/>
      <c r="H36" s="50"/>
      <c r="I36" s="50"/>
      <c r="J36" s="50">
        <f t="shared" ref="J36:J38" si="11">SUM(E36:I36)</f>
        <v>0</v>
      </c>
    </row>
    <row r="37" spans="2:10">
      <c r="B37" s="39"/>
      <c r="C37" s="39"/>
      <c r="D37" s="39"/>
      <c r="E37" s="50"/>
      <c r="F37" s="50"/>
      <c r="G37" s="50"/>
      <c r="H37" s="50"/>
      <c r="I37" s="50"/>
      <c r="J37" s="50">
        <f t="shared" si="11"/>
        <v>0</v>
      </c>
    </row>
    <row r="38" spans="2:10">
      <c r="B38" s="39"/>
      <c r="C38" s="39"/>
      <c r="D38" s="39">
        <v>4</v>
      </c>
      <c r="E38" s="50"/>
      <c r="F38" s="50"/>
      <c r="G38" s="50"/>
      <c r="H38" s="50"/>
      <c r="I38" s="50"/>
      <c r="J38" s="50">
        <f t="shared" si="11"/>
        <v>0</v>
      </c>
    </row>
    <row r="39" spans="2:10">
      <c r="B39" s="40">
        <v>71700</v>
      </c>
      <c r="C39" s="104" t="s">
        <v>3</v>
      </c>
      <c r="D39" s="105"/>
      <c r="E39" s="49">
        <f>SUM(E40:E42)</f>
        <v>273655.59999999998</v>
      </c>
      <c r="F39" s="49">
        <f t="shared" ref="F39:I39" si="12">SUM(F40:F42)</f>
        <v>54775.75</v>
      </c>
      <c r="G39" s="49">
        <f t="shared" si="12"/>
        <v>6667</v>
      </c>
      <c r="H39" s="49">
        <f t="shared" si="12"/>
        <v>0</v>
      </c>
      <c r="I39" s="49">
        <f t="shared" si="12"/>
        <v>0</v>
      </c>
      <c r="J39" s="49">
        <f>J40+J41+J42+J43</f>
        <v>335098.34999999998</v>
      </c>
    </row>
    <row r="40" spans="2:10">
      <c r="B40" s="39"/>
      <c r="C40" s="39"/>
      <c r="D40" s="39">
        <v>10</v>
      </c>
      <c r="E40" s="50">
        <v>273655.59999999998</v>
      </c>
      <c r="F40" s="50">
        <v>54775.75</v>
      </c>
      <c r="G40" s="50">
        <v>6667</v>
      </c>
      <c r="H40" s="50"/>
      <c r="I40" s="50"/>
      <c r="J40" s="50">
        <f>SUM(E40:I40)</f>
        <v>335098.34999999998</v>
      </c>
    </row>
    <row r="41" spans="2:10">
      <c r="B41" s="39"/>
      <c r="C41" s="39"/>
      <c r="D41" s="39">
        <v>6</v>
      </c>
      <c r="E41" s="50"/>
      <c r="F41" s="50"/>
      <c r="G41" s="50"/>
      <c r="H41" s="50"/>
      <c r="I41" s="50"/>
      <c r="J41" s="50">
        <f t="shared" ref="J41:J43" si="13">SUM(E41:I41)</f>
        <v>0</v>
      </c>
    </row>
    <row r="42" spans="2:10">
      <c r="B42" s="39"/>
      <c r="C42" s="39"/>
      <c r="D42" s="39"/>
      <c r="E42" s="50"/>
      <c r="F42" s="50"/>
      <c r="G42" s="50"/>
      <c r="H42" s="50"/>
      <c r="I42" s="50"/>
      <c r="J42" s="50">
        <f t="shared" si="13"/>
        <v>0</v>
      </c>
    </row>
    <row r="43" spans="2:10">
      <c r="B43" s="39"/>
      <c r="C43" s="39"/>
      <c r="D43" s="39">
        <v>4</v>
      </c>
      <c r="E43" s="50"/>
      <c r="F43" s="50"/>
      <c r="G43" s="50"/>
      <c r="H43" s="50"/>
      <c r="I43" s="50"/>
      <c r="J43" s="50">
        <f t="shared" si="13"/>
        <v>0</v>
      </c>
    </row>
    <row r="44" spans="2:10">
      <c r="B44" s="40"/>
      <c r="C44" s="104" t="s">
        <v>64</v>
      </c>
      <c r="D44" s="105"/>
      <c r="E44" s="49">
        <f>SUM(E45:E47)</f>
        <v>0</v>
      </c>
      <c r="F44" s="49">
        <f t="shared" ref="F44:J44" si="14">SUM(F45:F47)</f>
        <v>0</v>
      </c>
      <c r="G44" s="49">
        <f t="shared" si="14"/>
        <v>0</v>
      </c>
      <c r="H44" s="49">
        <f t="shared" si="14"/>
        <v>0</v>
      </c>
      <c r="I44" s="49">
        <f t="shared" si="14"/>
        <v>0</v>
      </c>
      <c r="J44" s="49">
        <f t="shared" si="14"/>
        <v>0</v>
      </c>
    </row>
    <row r="45" spans="2:10">
      <c r="B45" s="39"/>
      <c r="C45" s="39"/>
      <c r="D45" s="39">
        <v>10</v>
      </c>
      <c r="E45" s="50"/>
      <c r="F45" s="50"/>
      <c r="G45" s="50"/>
      <c r="H45" s="50"/>
      <c r="I45" s="50"/>
      <c r="J45" s="50">
        <f>SUM(E45:I45)</f>
        <v>0</v>
      </c>
    </row>
    <row r="46" spans="2:10">
      <c r="B46" s="39"/>
      <c r="C46" s="39"/>
      <c r="D46" s="39">
        <v>6</v>
      </c>
      <c r="E46" s="50"/>
      <c r="F46" s="50"/>
      <c r="G46" s="50"/>
      <c r="H46" s="50"/>
      <c r="I46" s="50"/>
      <c r="J46" s="50">
        <f t="shared" ref="J46:J47" si="15">SUM(E46:I46)</f>
        <v>0</v>
      </c>
    </row>
    <row r="47" spans="2:10">
      <c r="B47" s="39"/>
      <c r="C47" s="39"/>
      <c r="D47" s="39"/>
      <c r="E47" s="50"/>
      <c r="F47" s="50"/>
      <c r="G47" s="50"/>
      <c r="H47" s="50"/>
      <c r="I47" s="50"/>
      <c r="J47" s="50">
        <f t="shared" si="15"/>
        <v>0</v>
      </c>
    </row>
    <row r="48" spans="2:10">
      <c r="B48" s="40"/>
      <c r="C48" s="40"/>
      <c r="D48" s="40"/>
      <c r="E48" s="49">
        <f>SUM(E49:E51)</f>
        <v>0</v>
      </c>
      <c r="F48" s="49">
        <f t="shared" ref="F48:J48" si="16">SUM(F49:F51)</f>
        <v>0</v>
      </c>
      <c r="G48" s="49">
        <f t="shared" si="16"/>
        <v>0</v>
      </c>
      <c r="H48" s="49">
        <f t="shared" si="16"/>
        <v>0</v>
      </c>
      <c r="I48" s="49">
        <f t="shared" si="16"/>
        <v>0</v>
      </c>
      <c r="J48" s="49">
        <f t="shared" si="16"/>
        <v>0</v>
      </c>
    </row>
    <row r="49" spans="2:10">
      <c r="B49" s="39"/>
      <c r="C49" s="39"/>
      <c r="D49" s="39">
        <v>10</v>
      </c>
      <c r="E49" s="50"/>
      <c r="F49" s="55"/>
      <c r="G49" s="50"/>
      <c r="H49" s="50"/>
      <c r="I49" s="50"/>
      <c r="J49" s="50">
        <f>SUM(E49:I49)</f>
        <v>0</v>
      </c>
    </row>
    <row r="50" spans="2:10">
      <c r="B50" s="39"/>
      <c r="C50" s="39"/>
      <c r="D50" s="39">
        <v>6</v>
      </c>
      <c r="E50" s="50"/>
      <c r="F50" s="50"/>
      <c r="G50" s="50"/>
      <c r="H50" s="50"/>
      <c r="I50" s="50"/>
      <c r="J50" s="50">
        <f t="shared" ref="J50:J51" si="17">SUM(E50:I50)</f>
        <v>0</v>
      </c>
    </row>
    <row r="51" spans="2:10">
      <c r="B51" s="39"/>
      <c r="C51" s="39"/>
      <c r="D51" s="39"/>
      <c r="E51" s="50"/>
      <c r="F51" s="50"/>
      <c r="G51" s="50"/>
      <c r="H51" s="50"/>
      <c r="I51" s="50"/>
      <c r="J51" s="50">
        <f t="shared" si="17"/>
        <v>0</v>
      </c>
    </row>
    <row r="52" spans="2:10">
      <c r="B52" s="40">
        <v>72000</v>
      </c>
      <c r="C52" s="104" t="s">
        <v>49</v>
      </c>
      <c r="D52" s="105"/>
      <c r="E52" s="49">
        <f>E53+E54+E55+E56</f>
        <v>78452.960000000006</v>
      </c>
      <c r="F52" s="49">
        <f t="shared" ref="F52:I52" si="18">F53+F54+F55+F56</f>
        <v>18472.62</v>
      </c>
      <c r="G52" s="49">
        <f t="shared" si="18"/>
        <v>450.77</v>
      </c>
      <c r="H52" s="49">
        <f t="shared" si="18"/>
        <v>0</v>
      </c>
      <c r="I52" s="49">
        <f t="shared" si="18"/>
        <v>0</v>
      </c>
      <c r="J52" s="49">
        <f>J53+J54+J55+J56</f>
        <v>97376.35</v>
      </c>
    </row>
    <row r="53" spans="2:10">
      <c r="B53" s="39"/>
      <c r="C53" s="39"/>
      <c r="D53" s="39">
        <v>10</v>
      </c>
      <c r="E53" s="93">
        <v>78452.960000000006</v>
      </c>
      <c r="F53" s="50">
        <v>18472.62</v>
      </c>
      <c r="G53" s="50">
        <v>450.77</v>
      </c>
      <c r="H53" s="50"/>
      <c r="I53" s="50"/>
      <c r="J53" s="50">
        <f>SUM(E53:I53)</f>
        <v>97376.35</v>
      </c>
    </row>
    <row r="54" spans="2:10">
      <c r="B54" s="39"/>
      <c r="C54" s="39"/>
      <c r="D54" s="39">
        <v>6</v>
      </c>
      <c r="E54" s="50"/>
      <c r="F54" s="50"/>
      <c r="G54" s="50"/>
      <c r="H54" s="50"/>
      <c r="I54" s="50"/>
      <c r="J54" s="50">
        <f t="shared" ref="J54:J56" si="19">SUM(E54:I54)</f>
        <v>0</v>
      </c>
    </row>
    <row r="55" spans="2:10">
      <c r="B55" s="39"/>
      <c r="C55" s="39"/>
      <c r="D55" s="39"/>
      <c r="E55" s="50"/>
      <c r="F55" s="50"/>
      <c r="G55" s="50"/>
      <c r="H55" s="50"/>
      <c r="I55" s="50"/>
      <c r="J55" s="50">
        <f t="shared" si="19"/>
        <v>0</v>
      </c>
    </row>
    <row r="56" spans="2:10">
      <c r="B56" s="39"/>
      <c r="C56" s="39"/>
      <c r="D56" s="39">
        <v>4</v>
      </c>
      <c r="E56" s="50"/>
      <c r="F56" s="50"/>
      <c r="G56" s="50"/>
      <c r="H56" s="50"/>
      <c r="I56" s="50"/>
      <c r="J56" s="50">
        <f t="shared" si="19"/>
        <v>0</v>
      </c>
    </row>
    <row r="57" spans="2:10">
      <c r="B57" s="40">
        <v>72100</v>
      </c>
      <c r="C57" s="104" t="s">
        <v>5</v>
      </c>
      <c r="D57" s="105"/>
      <c r="E57" s="49">
        <f>SUM(E58:E60)</f>
        <v>31900.38</v>
      </c>
      <c r="F57" s="49">
        <f t="shared" ref="F57:J57" si="20">SUM(F58:F60)</f>
        <v>17450.490000000002</v>
      </c>
      <c r="G57" s="49">
        <f t="shared" si="20"/>
        <v>0</v>
      </c>
      <c r="H57" s="49">
        <f t="shared" si="20"/>
        <v>0</v>
      </c>
      <c r="I57" s="49">
        <f t="shared" si="20"/>
        <v>0</v>
      </c>
      <c r="J57" s="49">
        <f t="shared" si="20"/>
        <v>49350.87</v>
      </c>
    </row>
    <row r="58" spans="2:10">
      <c r="B58" s="39"/>
      <c r="C58" s="39"/>
      <c r="D58" s="39">
        <v>10</v>
      </c>
      <c r="E58" s="50">
        <v>31900.38</v>
      </c>
      <c r="F58" s="50">
        <v>17450.490000000002</v>
      </c>
      <c r="G58" s="50"/>
      <c r="H58" s="50"/>
      <c r="I58" s="50"/>
      <c r="J58" s="50">
        <f>SUM(E58:I58)</f>
        <v>49350.87</v>
      </c>
    </row>
    <row r="59" spans="2:10">
      <c r="B59" s="39"/>
      <c r="C59" s="39"/>
      <c r="D59" s="39">
        <v>6</v>
      </c>
      <c r="E59" s="50"/>
      <c r="F59" s="50"/>
      <c r="G59" s="50"/>
      <c r="H59" s="50"/>
      <c r="I59" s="50"/>
      <c r="J59" s="50">
        <f t="shared" ref="J59:J61" si="21">SUM(E59:I59)</f>
        <v>0</v>
      </c>
    </row>
    <row r="60" spans="2:10">
      <c r="B60" s="39"/>
      <c r="C60" s="39"/>
      <c r="D60" s="39"/>
      <c r="E60" s="50"/>
      <c r="F60" s="50"/>
      <c r="G60" s="50"/>
      <c r="H60" s="50"/>
      <c r="I60" s="50"/>
      <c r="J60" s="50">
        <f t="shared" si="21"/>
        <v>0</v>
      </c>
    </row>
    <row r="61" spans="2:10">
      <c r="B61" s="39"/>
      <c r="C61" s="39"/>
      <c r="D61" s="39">
        <v>4</v>
      </c>
      <c r="E61" s="50"/>
      <c r="F61" s="50"/>
      <c r="G61" s="50"/>
      <c r="H61" s="50"/>
      <c r="I61" s="50"/>
      <c r="J61" s="50">
        <f t="shared" si="21"/>
        <v>0</v>
      </c>
    </row>
    <row r="62" spans="2:10">
      <c r="B62" s="40">
        <v>72400</v>
      </c>
      <c r="C62" s="104" t="s">
        <v>6</v>
      </c>
      <c r="D62" s="105"/>
      <c r="E62" s="49">
        <f>SUM(E63:E66)</f>
        <v>219116.17</v>
      </c>
      <c r="F62" s="49">
        <f t="shared" ref="F62:J62" si="22">SUM(F63:F66)</f>
        <v>58867.02</v>
      </c>
      <c r="G62" s="49">
        <f t="shared" si="22"/>
        <v>6167</v>
      </c>
      <c r="H62" s="49">
        <f t="shared" si="22"/>
        <v>0</v>
      </c>
      <c r="I62" s="49">
        <f t="shared" si="22"/>
        <v>0</v>
      </c>
      <c r="J62" s="49">
        <f t="shared" si="22"/>
        <v>284150.19</v>
      </c>
    </row>
    <row r="63" spans="2:10">
      <c r="B63" s="39"/>
      <c r="C63" s="39"/>
      <c r="D63" s="39">
        <v>10</v>
      </c>
      <c r="E63" s="50">
        <v>219116.17</v>
      </c>
      <c r="F63" s="50">
        <v>58867.02</v>
      </c>
      <c r="G63" s="50">
        <v>6167</v>
      </c>
      <c r="H63" s="50"/>
      <c r="I63" s="50"/>
      <c r="J63" s="50">
        <f>SUM(E63:I63)</f>
        <v>284150.19</v>
      </c>
    </row>
    <row r="64" spans="2:10">
      <c r="B64" s="39"/>
      <c r="C64" s="39"/>
      <c r="D64" s="39">
        <v>6</v>
      </c>
      <c r="E64" s="50"/>
      <c r="F64" s="50"/>
      <c r="G64" s="50"/>
      <c r="H64" s="50"/>
      <c r="I64" s="50"/>
      <c r="J64" s="50">
        <f t="shared" ref="J64:J66" si="23">SUM(E64:I64)</f>
        <v>0</v>
      </c>
    </row>
    <row r="65" spans="2:10">
      <c r="B65" s="39"/>
      <c r="C65" s="39"/>
      <c r="D65" s="39"/>
      <c r="E65" s="50"/>
      <c r="F65" s="50"/>
      <c r="G65" s="50"/>
      <c r="H65" s="50"/>
      <c r="I65" s="50"/>
      <c r="J65" s="50">
        <f t="shared" si="23"/>
        <v>0</v>
      </c>
    </row>
    <row r="66" spans="2:10">
      <c r="B66" s="39"/>
      <c r="C66" s="39"/>
      <c r="D66" s="39">
        <v>4</v>
      </c>
      <c r="E66" s="50"/>
      <c r="F66" s="50"/>
      <c r="G66" s="50"/>
      <c r="H66" s="50"/>
      <c r="I66" s="50"/>
      <c r="J66" s="50">
        <f t="shared" si="23"/>
        <v>0</v>
      </c>
    </row>
    <row r="67" spans="2:10">
      <c r="B67" s="40">
        <v>72600</v>
      </c>
      <c r="C67" s="40" t="s">
        <v>7</v>
      </c>
      <c r="D67" s="40"/>
      <c r="E67" s="49">
        <f>SUM(E68:E70)</f>
        <v>291427.71999999997</v>
      </c>
      <c r="F67" s="49">
        <f t="shared" ref="F67:J67" si="24">SUM(F68:F70)</f>
        <v>77919.73</v>
      </c>
      <c r="G67" s="49">
        <f t="shared" si="24"/>
        <v>497.48</v>
      </c>
      <c r="H67" s="49">
        <f t="shared" si="24"/>
        <v>0</v>
      </c>
      <c r="I67" s="49">
        <f t="shared" si="24"/>
        <v>0</v>
      </c>
      <c r="J67" s="49">
        <f t="shared" si="24"/>
        <v>369844.92999999993</v>
      </c>
    </row>
    <row r="68" spans="2:10">
      <c r="B68" s="39"/>
      <c r="C68" s="39"/>
      <c r="D68" s="39">
        <v>10</v>
      </c>
      <c r="E68" s="50">
        <v>291427.71999999997</v>
      </c>
      <c r="F68" s="50">
        <v>77919.73</v>
      </c>
      <c r="G68" s="50">
        <v>497.48</v>
      </c>
      <c r="H68" s="50"/>
      <c r="I68" s="50"/>
      <c r="J68" s="50">
        <f>SUM(E68:I68)</f>
        <v>369844.92999999993</v>
      </c>
    </row>
    <row r="69" spans="2:10">
      <c r="B69" s="39"/>
      <c r="C69" s="39"/>
      <c r="D69" s="39">
        <v>6</v>
      </c>
      <c r="E69" s="50"/>
      <c r="F69" s="50"/>
      <c r="G69" s="50"/>
      <c r="H69" s="50"/>
      <c r="I69" s="50"/>
      <c r="J69" s="50">
        <f t="shared" ref="J69:J71" si="25">SUM(E69:I69)</f>
        <v>0</v>
      </c>
    </row>
    <row r="70" spans="2:10">
      <c r="B70" s="39"/>
      <c r="C70" s="39"/>
      <c r="D70" s="39"/>
      <c r="E70" s="50"/>
      <c r="F70" s="50"/>
      <c r="G70" s="50"/>
      <c r="H70" s="50"/>
      <c r="I70" s="50"/>
      <c r="J70" s="50">
        <f t="shared" si="25"/>
        <v>0</v>
      </c>
    </row>
    <row r="71" spans="2:10">
      <c r="B71" s="39"/>
      <c r="C71" s="53"/>
      <c r="D71" s="56">
        <v>4</v>
      </c>
      <c r="E71" s="50"/>
      <c r="F71" s="50"/>
      <c r="G71" s="50"/>
      <c r="H71" s="50"/>
      <c r="I71" s="50"/>
      <c r="J71" s="50">
        <f t="shared" si="25"/>
        <v>0</v>
      </c>
    </row>
    <row r="72" spans="2:10">
      <c r="B72" s="40">
        <v>90300</v>
      </c>
      <c r="C72" s="104" t="s">
        <v>8</v>
      </c>
      <c r="D72" s="105"/>
      <c r="E72" s="49">
        <f>SUM(E73:E75)</f>
        <v>764820.78</v>
      </c>
      <c r="F72" s="49">
        <f t="shared" ref="F72:J72" si="26">SUM(F73:F75)</f>
        <v>0</v>
      </c>
      <c r="G72" s="49">
        <f t="shared" si="26"/>
        <v>0</v>
      </c>
      <c r="H72" s="49">
        <f t="shared" si="26"/>
        <v>169046.28</v>
      </c>
      <c r="I72" s="49">
        <f t="shared" si="26"/>
        <v>0</v>
      </c>
      <c r="J72" s="49">
        <f t="shared" si="26"/>
        <v>933867.06</v>
      </c>
    </row>
    <row r="73" spans="2:10">
      <c r="B73" s="39"/>
      <c r="C73" s="39"/>
      <c r="D73" s="39">
        <v>10</v>
      </c>
      <c r="E73" s="50">
        <v>764820.78</v>
      </c>
      <c r="F73" s="50"/>
      <c r="G73" s="50"/>
      <c r="H73" s="50">
        <v>169046.28</v>
      </c>
      <c r="I73" s="50"/>
      <c r="J73" s="50">
        <f>SUM(E73:I73)</f>
        <v>933867.06</v>
      </c>
    </row>
    <row r="74" spans="2:10">
      <c r="B74" s="39"/>
      <c r="C74" s="39"/>
      <c r="D74" s="39">
        <v>6</v>
      </c>
      <c r="E74" s="50"/>
      <c r="F74" s="50"/>
      <c r="G74" s="50"/>
      <c r="H74" s="50"/>
      <c r="I74" s="50"/>
      <c r="J74" s="50">
        <f t="shared" ref="J74:J76" si="27">SUM(E74:I74)</f>
        <v>0</v>
      </c>
    </row>
    <row r="75" spans="2:10">
      <c r="B75" s="39"/>
      <c r="C75" s="39"/>
      <c r="D75" s="39"/>
      <c r="E75" s="50"/>
      <c r="F75" s="50"/>
      <c r="G75" s="50"/>
      <c r="H75" s="50"/>
      <c r="I75" s="50"/>
      <c r="J75" s="50">
        <f t="shared" si="27"/>
        <v>0</v>
      </c>
    </row>
    <row r="76" spans="2:10">
      <c r="B76" s="39"/>
      <c r="C76" s="53"/>
      <c r="D76" s="56">
        <v>4</v>
      </c>
      <c r="E76" s="50"/>
      <c r="F76" s="50"/>
      <c r="G76" s="50"/>
      <c r="H76" s="50"/>
      <c r="I76" s="50"/>
      <c r="J76" s="50">
        <f t="shared" si="27"/>
        <v>0</v>
      </c>
    </row>
    <row r="77" spans="2:10">
      <c r="B77" s="40">
        <v>71100</v>
      </c>
      <c r="C77" s="104" t="s">
        <v>27</v>
      </c>
      <c r="D77" s="105"/>
      <c r="E77" s="49">
        <f>E78+E79+E80+E81+E82+E83+E84</f>
        <v>0</v>
      </c>
      <c r="F77" s="49">
        <f>F78+F79+F80+F81+F82+F83+F84</f>
        <v>1600.75</v>
      </c>
      <c r="G77" s="49">
        <f>SUM(G78:G78)</f>
        <v>0</v>
      </c>
      <c r="H77" s="49">
        <f>SUM(H78:H78)</f>
        <v>0</v>
      </c>
      <c r="I77" s="49">
        <f>SUM(I78:I78)</f>
        <v>0</v>
      </c>
      <c r="J77" s="49">
        <f>J78+J79+J80+J81+J82+J83+J84</f>
        <v>1600.75</v>
      </c>
    </row>
    <row r="78" spans="2:10">
      <c r="B78" s="39"/>
      <c r="C78" s="53" t="s">
        <v>39</v>
      </c>
      <c r="D78" s="39">
        <v>24</v>
      </c>
      <c r="E78" s="50"/>
      <c r="F78" s="50"/>
      <c r="G78" s="50"/>
      <c r="H78" s="50"/>
      <c r="I78" s="50"/>
      <c r="J78" s="50">
        <f t="shared" ref="J78:J84" si="28">SUM(E78:I78)</f>
        <v>0</v>
      </c>
    </row>
    <row r="79" spans="2:10">
      <c r="B79" s="39"/>
      <c r="C79" s="53" t="s">
        <v>66</v>
      </c>
      <c r="D79" s="39">
        <v>47</v>
      </c>
      <c r="E79" s="50"/>
      <c r="F79" s="50">
        <v>825.99</v>
      </c>
      <c r="G79" s="50"/>
      <c r="H79" s="50"/>
      <c r="I79" s="50"/>
      <c r="J79" s="50">
        <f t="shared" si="28"/>
        <v>825.99</v>
      </c>
    </row>
    <row r="80" spans="2:10">
      <c r="B80" s="39"/>
      <c r="C80" s="53" t="s">
        <v>33</v>
      </c>
      <c r="D80" s="39">
        <v>48</v>
      </c>
      <c r="E80" s="50"/>
      <c r="F80" s="50"/>
      <c r="G80" s="50"/>
      <c r="H80" s="50"/>
      <c r="I80" s="50"/>
      <c r="J80" s="50">
        <f t="shared" si="28"/>
        <v>0</v>
      </c>
    </row>
    <row r="81" spans="2:10">
      <c r="B81" s="39"/>
      <c r="C81" s="53" t="s">
        <v>37</v>
      </c>
      <c r="D81" s="39">
        <v>49</v>
      </c>
      <c r="E81" s="50"/>
      <c r="F81" s="50"/>
      <c r="G81" s="50"/>
      <c r="H81" s="50"/>
      <c r="I81" s="50"/>
      <c r="J81" s="50">
        <f t="shared" si="28"/>
        <v>0</v>
      </c>
    </row>
    <row r="82" spans="2:10">
      <c r="B82" s="39"/>
      <c r="C82" s="53" t="s">
        <v>34</v>
      </c>
      <c r="D82" s="39">
        <v>52</v>
      </c>
      <c r="E82" s="50"/>
      <c r="F82" s="50">
        <v>774.76</v>
      </c>
      <c r="G82" s="50"/>
      <c r="H82" s="50"/>
      <c r="I82" s="50"/>
      <c r="J82" s="50">
        <f t="shared" si="28"/>
        <v>774.76</v>
      </c>
    </row>
    <row r="83" spans="2:10">
      <c r="B83" s="39"/>
      <c r="C83" s="53" t="s">
        <v>32</v>
      </c>
      <c r="D83" s="39">
        <v>68</v>
      </c>
      <c r="E83" s="50"/>
      <c r="F83" s="50"/>
      <c r="G83" s="50"/>
      <c r="H83" s="50"/>
      <c r="I83" s="50"/>
      <c r="J83" s="50">
        <f t="shared" si="28"/>
        <v>0</v>
      </c>
    </row>
    <row r="84" spans="2:10">
      <c r="B84" s="39"/>
      <c r="C84" s="53" t="s">
        <v>40</v>
      </c>
      <c r="D84" s="39">
        <v>90</v>
      </c>
      <c r="E84" s="50"/>
      <c r="F84" s="50"/>
      <c r="G84" s="50"/>
      <c r="H84" s="50"/>
      <c r="I84" s="50"/>
      <c r="J84" s="50">
        <f t="shared" si="28"/>
        <v>0</v>
      </c>
    </row>
    <row r="85" spans="2:10">
      <c r="B85" s="40">
        <v>72100</v>
      </c>
      <c r="C85" s="104" t="s">
        <v>29</v>
      </c>
      <c r="D85" s="105"/>
      <c r="E85" s="49">
        <f t="shared" ref="E85:H85" si="29">SUM(E86:E86)</f>
        <v>0</v>
      </c>
      <c r="F85" s="49">
        <f t="shared" si="29"/>
        <v>0</v>
      </c>
      <c r="G85" s="49">
        <f t="shared" si="29"/>
        <v>0</v>
      </c>
      <c r="H85" s="49">
        <f t="shared" si="29"/>
        <v>0</v>
      </c>
      <c r="I85" s="49">
        <f>I86+I87+I88</f>
        <v>0</v>
      </c>
      <c r="J85" s="49">
        <f>E85+F85+G85+H85+I85</f>
        <v>0</v>
      </c>
    </row>
    <row r="86" spans="2:10">
      <c r="B86" s="39"/>
      <c r="C86" s="39" t="s">
        <v>36</v>
      </c>
      <c r="D86" s="39">
        <v>81</v>
      </c>
      <c r="E86" s="50"/>
      <c r="F86" s="50"/>
      <c r="G86" s="50"/>
      <c r="H86" s="50"/>
      <c r="I86" s="54"/>
      <c r="J86" s="50">
        <f>SUM(E86:I86)</f>
        <v>0</v>
      </c>
    </row>
    <row r="87" spans="2:10">
      <c r="B87" s="39"/>
      <c r="C87" s="53" t="s">
        <v>39</v>
      </c>
      <c r="D87" s="56">
        <v>24</v>
      </c>
      <c r="E87" s="50"/>
      <c r="F87" s="50"/>
      <c r="G87" s="50"/>
      <c r="H87" s="50"/>
      <c r="I87" s="55"/>
      <c r="J87" s="50">
        <f>SUM(E87:I87)</f>
        <v>0</v>
      </c>
    </row>
    <row r="88" spans="2:10">
      <c r="B88" s="39"/>
      <c r="C88" s="53" t="s">
        <v>35</v>
      </c>
      <c r="D88" s="56">
        <v>41</v>
      </c>
      <c r="E88" s="50"/>
      <c r="F88" s="50"/>
      <c r="G88" s="50"/>
      <c r="H88" s="50"/>
      <c r="I88" s="91"/>
      <c r="J88" s="50">
        <f>SUM(E88:I88)</f>
        <v>0</v>
      </c>
    </row>
    <row r="89" spans="2:10">
      <c r="B89" s="40">
        <v>71301</v>
      </c>
      <c r="C89" s="104" t="s">
        <v>30</v>
      </c>
      <c r="D89" s="105"/>
      <c r="E89" s="49">
        <f t="shared" ref="E89:J95" si="30">SUM(E90:E90)</f>
        <v>0</v>
      </c>
      <c r="F89" s="49">
        <f t="shared" si="30"/>
        <v>0</v>
      </c>
      <c r="G89" s="49">
        <f t="shared" si="30"/>
        <v>0</v>
      </c>
      <c r="H89" s="49">
        <f>H90+H91+H92</f>
        <v>0</v>
      </c>
      <c r="I89" s="49">
        <f>I90+I91+I92</f>
        <v>0</v>
      </c>
      <c r="J89" s="49">
        <f>J90+J91+J92</f>
        <v>0</v>
      </c>
    </row>
    <row r="90" spans="2:10">
      <c r="B90" s="39"/>
      <c r="C90" s="39" t="s">
        <v>61</v>
      </c>
      <c r="D90" s="88" t="s">
        <v>60</v>
      </c>
      <c r="E90" s="50"/>
      <c r="F90" s="50"/>
      <c r="G90" s="50"/>
      <c r="H90" s="50"/>
      <c r="I90" s="50"/>
      <c r="J90" s="50">
        <f>SUM(E90:I90)</f>
        <v>0</v>
      </c>
    </row>
    <row r="91" spans="2:10">
      <c r="B91" s="39"/>
      <c r="C91" s="39" t="s">
        <v>54</v>
      </c>
      <c r="D91" s="88" t="s">
        <v>53</v>
      </c>
      <c r="E91" s="50"/>
      <c r="F91" s="50"/>
      <c r="G91" s="50"/>
      <c r="H91" s="50"/>
      <c r="I91" s="50"/>
      <c r="J91" s="50">
        <f t="shared" ref="J91:J92" si="31">SUM(E91:I91)</f>
        <v>0</v>
      </c>
    </row>
    <row r="92" spans="2:10">
      <c r="B92" s="39"/>
      <c r="C92" s="39" t="s">
        <v>37</v>
      </c>
      <c r="D92" s="39">
        <v>49</v>
      </c>
      <c r="E92" s="50"/>
      <c r="F92" s="50"/>
      <c r="G92" s="50"/>
      <c r="H92" s="50"/>
      <c r="I92" s="50"/>
      <c r="J92" s="50">
        <f t="shared" si="31"/>
        <v>0</v>
      </c>
    </row>
    <row r="93" spans="2:10">
      <c r="B93" s="40">
        <v>71310</v>
      </c>
      <c r="C93" s="104" t="s">
        <v>62</v>
      </c>
      <c r="D93" s="105"/>
      <c r="E93" s="49">
        <f t="shared" ref="E93:J93" si="32">SUM(E94:E94)</f>
        <v>0</v>
      </c>
      <c r="F93" s="49">
        <f t="shared" si="32"/>
        <v>0</v>
      </c>
      <c r="G93" s="49">
        <f t="shared" si="32"/>
        <v>0</v>
      </c>
      <c r="H93" s="49">
        <f t="shared" si="32"/>
        <v>0</v>
      </c>
      <c r="I93" s="49">
        <f t="shared" si="32"/>
        <v>0</v>
      </c>
      <c r="J93" s="49">
        <f t="shared" si="32"/>
        <v>0</v>
      </c>
    </row>
    <row r="94" spans="2:10">
      <c r="B94" s="39"/>
      <c r="C94" s="53" t="s">
        <v>37</v>
      </c>
      <c r="D94" s="39">
        <v>49</v>
      </c>
      <c r="E94" s="50"/>
      <c r="F94" s="50"/>
      <c r="G94" s="50"/>
      <c r="H94" s="50"/>
      <c r="I94" s="50"/>
      <c r="J94" s="50">
        <f>SUM(E94:I94)</f>
        <v>0</v>
      </c>
    </row>
    <row r="95" spans="2:10">
      <c r="B95" s="40"/>
      <c r="C95" s="104"/>
      <c r="D95" s="105"/>
      <c r="E95" s="49"/>
      <c r="F95" s="49"/>
      <c r="G95" s="49"/>
      <c r="H95" s="49"/>
      <c r="I95" s="49"/>
      <c r="J95" s="49">
        <f t="shared" si="30"/>
        <v>0</v>
      </c>
    </row>
    <row r="96" spans="2:10">
      <c r="B96" s="39"/>
      <c r="C96" s="39"/>
      <c r="D96" s="88"/>
      <c r="E96" s="50"/>
      <c r="F96" s="50"/>
      <c r="G96" s="50"/>
      <c r="H96" s="50"/>
      <c r="I96" s="50"/>
      <c r="J96" s="50"/>
    </row>
    <row r="97" spans="5:10">
      <c r="E97" s="30">
        <f t="shared" ref="E97:I97" si="33">E11+E16+E20+E24+E29+E34+E39+E44+E48+E52+E57+E62+E67+E72+E77+E85+E89+E93</f>
        <v>2630224.6899999995</v>
      </c>
      <c r="F97" s="30">
        <f t="shared" si="33"/>
        <v>1674585.05</v>
      </c>
      <c r="G97" s="30">
        <f t="shared" si="33"/>
        <v>49228.56</v>
      </c>
      <c r="H97" s="30">
        <f t="shared" si="33"/>
        <v>169046.28</v>
      </c>
      <c r="I97" s="30">
        <f t="shared" si="33"/>
        <v>0</v>
      </c>
      <c r="J97" s="30">
        <f>J11+J16+J20+J24+J29+J34+J39+J44+J48+J52+J57+J62+J67+J72+J77+J85+J89+J93</f>
        <v>4523084.58</v>
      </c>
    </row>
    <row r="99" spans="5:10">
      <c r="F99" s="30"/>
    </row>
  </sheetData>
  <mergeCells count="18">
    <mergeCell ref="C29:D29"/>
    <mergeCell ref="B8:J8"/>
    <mergeCell ref="C11:D11"/>
    <mergeCell ref="C16:D16"/>
    <mergeCell ref="C20:D20"/>
    <mergeCell ref="C24:D24"/>
    <mergeCell ref="C72:D72"/>
    <mergeCell ref="C34:D34"/>
    <mergeCell ref="C39:D39"/>
    <mergeCell ref="C44:D44"/>
    <mergeCell ref="C52:D52"/>
    <mergeCell ref="C57:D57"/>
    <mergeCell ref="C62:D62"/>
    <mergeCell ref="C85:D85"/>
    <mergeCell ref="C89:D89"/>
    <mergeCell ref="C93:D93"/>
    <mergeCell ref="C95:D95"/>
    <mergeCell ref="C77:D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J9"/>
  <sheetViews>
    <sheetView workbookViewId="0">
      <selection activeCell="F9" sqref="F9"/>
    </sheetView>
  </sheetViews>
  <sheetFormatPr defaultRowHeight="15"/>
  <cols>
    <col min="1" max="1" width="15.28515625" bestFit="1" customWidth="1"/>
    <col min="2" max="2" width="17.85546875" bestFit="1" customWidth="1"/>
    <col min="3" max="3" width="13.7109375" bestFit="1" customWidth="1"/>
    <col min="4" max="4" width="21.5703125" customWidth="1"/>
    <col min="5" max="5" width="19.7109375" bestFit="1" customWidth="1"/>
    <col min="6" max="6" width="14.42578125" bestFit="1" customWidth="1"/>
    <col min="7" max="7" width="13.28515625" bestFit="1" customWidth="1"/>
    <col min="8" max="8" width="19.28515625" bestFit="1" customWidth="1"/>
    <col min="9" max="9" width="18.42578125" customWidth="1"/>
    <col min="10" max="10" width="22.85546875" customWidth="1"/>
  </cols>
  <sheetData>
    <row r="1" spans="1:10">
      <c r="A1" t="s">
        <v>48</v>
      </c>
    </row>
    <row r="2" spans="1:10" ht="15.75">
      <c r="A2" s="64" t="s">
        <v>13</v>
      </c>
      <c r="B2" s="64" t="s">
        <v>14</v>
      </c>
      <c r="C2" s="64" t="s">
        <v>15</v>
      </c>
      <c r="D2" s="65" t="s">
        <v>16</v>
      </c>
      <c r="E2" s="65" t="s">
        <v>17</v>
      </c>
      <c r="F2" s="65" t="s">
        <v>18</v>
      </c>
      <c r="G2" s="65" t="s">
        <v>20</v>
      </c>
      <c r="H2" s="65" t="s">
        <v>19</v>
      </c>
      <c r="I2" s="64" t="s">
        <v>0</v>
      </c>
    </row>
    <row r="3" spans="1:10">
      <c r="A3" s="64">
        <v>71100</v>
      </c>
      <c r="B3" s="64" t="s">
        <v>23</v>
      </c>
      <c r="C3" s="64">
        <v>4</v>
      </c>
      <c r="D3" s="66">
        <f>' 04,10'!E33</f>
        <v>0</v>
      </c>
      <c r="E3" s="66">
        <f>' 04,10'!F33</f>
        <v>0</v>
      </c>
      <c r="F3" s="66">
        <f>' 04,10'!G33</f>
        <v>0</v>
      </c>
      <c r="G3" s="66">
        <f>' 04,10'!H33</f>
        <v>0</v>
      </c>
      <c r="H3" s="66">
        <f>' 04,10'!I33</f>
        <v>0</v>
      </c>
      <c r="I3" s="66">
        <f>SUM(D3:H3)</f>
        <v>0</v>
      </c>
    </row>
    <row r="4" spans="1:10">
      <c r="A4" s="64"/>
      <c r="B4" s="64"/>
      <c r="C4" s="64">
        <v>10</v>
      </c>
      <c r="D4" s="66">
        <f>' 04,10'!E30</f>
        <v>604755.51</v>
      </c>
      <c r="E4" s="66">
        <f>' 04,10'!F30</f>
        <v>39535.32</v>
      </c>
      <c r="F4" s="66">
        <f>' 04,10'!G30</f>
        <v>25577.73</v>
      </c>
      <c r="G4" s="66">
        <f>' 04,10'!H30</f>
        <v>0</v>
      </c>
      <c r="H4" s="66">
        <f>' 04,10'!I30</f>
        <v>0</v>
      </c>
      <c r="I4" s="66">
        <f>SUM(D4:H4)</f>
        <v>669868.55999999994</v>
      </c>
    </row>
    <row r="5" spans="1:10">
      <c r="A5" s="64"/>
      <c r="B5" s="64"/>
      <c r="C5" s="64">
        <v>24</v>
      </c>
      <c r="D5" s="66">
        <f>'(Donatoret)'!D18</f>
        <v>0</v>
      </c>
      <c r="E5" s="66">
        <f>'(Donatoret)'!E18</f>
        <v>0</v>
      </c>
      <c r="F5" s="66">
        <f>'(Donatoret)'!F18</f>
        <v>0</v>
      </c>
      <c r="G5" s="66">
        <f>'(Donatoret)'!G18</f>
        <v>0</v>
      </c>
      <c r="H5" s="66">
        <f>'(Donatoret)'!H18</f>
        <v>0</v>
      </c>
      <c r="I5" s="66">
        <f t="shared" ref="I5:I8" si="0">SUM(D5:H5)</f>
        <v>0</v>
      </c>
    </row>
    <row r="6" spans="1:10">
      <c r="A6" s="64"/>
      <c r="B6" s="64"/>
      <c r="C6" s="64">
        <v>48</v>
      </c>
      <c r="D6" s="66">
        <f>'(Donatoret)'!D20</f>
        <v>0</v>
      </c>
      <c r="E6" s="66">
        <f>'(Donatoret)'!E20</f>
        <v>0</v>
      </c>
      <c r="F6" s="66">
        <f>'(Donatoret)'!F20</f>
        <v>0</v>
      </c>
      <c r="G6" s="66">
        <f>'(Donatoret)'!G20</f>
        <v>0</v>
      </c>
      <c r="H6" s="66">
        <f>'(Donatoret)'!H20</f>
        <v>0</v>
      </c>
      <c r="I6" s="66">
        <f t="shared" si="0"/>
        <v>0</v>
      </c>
    </row>
    <row r="7" spans="1:10">
      <c r="A7" s="64"/>
      <c r="B7" s="64"/>
      <c r="C7" s="84">
        <v>52</v>
      </c>
      <c r="D7" s="66">
        <f>'(Donatoret)'!D22</f>
        <v>0</v>
      </c>
      <c r="E7" s="66">
        <f>'(Donatoret)'!E22</f>
        <v>774.76</v>
      </c>
      <c r="F7" s="66">
        <f>'(Donatoret)'!F22</f>
        <v>0</v>
      </c>
      <c r="G7" s="66">
        <f>'(Donatoret)'!G22</f>
        <v>0</v>
      </c>
      <c r="H7" s="66">
        <f>'(Donatoret)'!H22</f>
        <v>0</v>
      </c>
      <c r="I7" s="66">
        <f t="shared" si="0"/>
        <v>774.76</v>
      </c>
    </row>
    <row r="8" spans="1:10">
      <c r="A8" s="64"/>
      <c r="B8" s="64"/>
      <c r="C8" s="84">
        <v>90</v>
      </c>
      <c r="D8" s="66">
        <f>'(Donatoret)'!D24</f>
        <v>0</v>
      </c>
      <c r="E8" s="66">
        <f>'(Donatoret)'!E24</f>
        <v>0</v>
      </c>
      <c r="F8" s="66">
        <f>'(Donatoret)'!F24</f>
        <v>0</v>
      </c>
      <c r="G8" s="66">
        <f>'(Donatoret)'!G24</f>
        <v>0</v>
      </c>
      <c r="H8" s="66">
        <f>'(Donatoret)'!H24</f>
        <v>0</v>
      </c>
      <c r="I8" s="66">
        <f t="shared" si="0"/>
        <v>0</v>
      </c>
    </row>
    <row r="9" spans="1:10" ht="17.25">
      <c r="D9" s="30">
        <f>SUM(D3:D8)</f>
        <v>604755.51</v>
      </c>
      <c r="E9" s="30">
        <f t="shared" ref="E9:H9" si="1">SUM(E3:E8)</f>
        <v>40310.080000000002</v>
      </c>
      <c r="F9" s="30">
        <f t="shared" si="1"/>
        <v>25577.73</v>
      </c>
      <c r="G9" s="30">
        <f t="shared" si="1"/>
        <v>0</v>
      </c>
      <c r="H9" s="30">
        <f t="shared" si="1"/>
        <v>0</v>
      </c>
      <c r="I9" s="85">
        <f>SUM(I3:I8)</f>
        <v>670643.31999999995</v>
      </c>
      <c r="J9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I19"/>
  <sheetViews>
    <sheetView workbookViewId="0">
      <selection activeCell="G16" sqref="G16"/>
    </sheetView>
  </sheetViews>
  <sheetFormatPr defaultRowHeight="15"/>
  <cols>
    <col min="1" max="1" width="15.28515625" bestFit="1" customWidth="1"/>
    <col min="2" max="2" width="17.85546875" bestFit="1" customWidth="1"/>
    <col min="3" max="3" width="13.7109375" bestFit="1" customWidth="1"/>
    <col min="4" max="4" width="16.5703125" bestFit="1" customWidth="1"/>
    <col min="5" max="5" width="20" customWidth="1"/>
    <col min="6" max="6" width="14.42578125" bestFit="1" customWidth="1"/>
    <col min="7" max="7" width="13.28515625" bestFit="1" customWidth="1"/>
    <col min="8" max="8" width="19.28515625" bestFit="1" customWidth="1"/>
    <col min="9" max="9" width="14.42578125" style="97" customWidth="1"/>
  </cols>
  <sheetData>
    <row r="2" spans="1:9">
      <c r="A2" s="64" t="s">
        <v>13</v>
      </c>
      <c r="B2" s="64" t="s">
        <v>14</v>
      </c>
      <c r="C2" s="64" t="s">
        <v>15</v>
      </c>
      <c r="D2" s="64" t="s">
        <v>16</v>
      </c>
      <c r="E2" s="64" t="s">
        <v>17</v>
      </c>
      <c r="F2" s="64" t="s">
        <v>18</v>
      </c>
      <c r="G2" s="64" t="s">
        <v>20</v>
      </c>
      <c r="H2" s="64" t="s">
        <v>19</v>
      </c>
      <c r="I2" s="94" t="s">
        <v>0</v>
      </c>
    </row>
    <row r="3" spans="1:9">
      <c r="A3" s="64">
        <v>7200</v>
      </c>
      <c r="B3" s="64" t="s">
        <v>4</v>
      </c>
      <c r="C3" s="64"/>
      <c r="D3" s="64"/>
      <c r="E3" s="64"/>
      <c r="F3" s="64"/>
      <c r="G3" s="64"/>
      <c r="H3" s="64"/>
      <c r="I3" s="95">
        <f>I4+I5+I6</f>
        <v>97376.35</v>
      </c>
    </row>
    <row r="4" spans="1:9">
      <c r="A4" s="64"/>
      <c r="B4" s="64"/>
      <c r="C4" s="64">
        <v>10</v>
      </c>
      <c r="D4" s="66">
        <f>' 04,10'!E58</f>
        <v>78452.960000000006</v>
      </c>
      <c r="E4" s="66">
        <f>' 04,10'!F58</f>
        <v>18472.62</v>
      </c>
      <c r="F4" s="66">
        <f>' 04,10'!G58</f>
        <v>450.77</v>
      </c>
      <c r="G4" s="66">
        <f>' 04,10'!H58</f>
        <v>0</v>
      </c>
      <c r="H4" s="66">
        <f>' 04,10'!I58</f>
        <v>0</v>
      </c>
      <c r="I4" s="96">
        <f>SUM(D4:H4)</f>
        <v>97376.35</v>
      </c>
    </row>
    <row r="5" spans="1:9">
      <c r="A5" s="64"/>
      <c r="B5" s="64"/>
      <c r="C5" s="64">
        <v>4</v>
      </c>
      <c r="D5" s="67"/>
      <c r="E5" s="64"/>
      <c r="F5" s="64"/>
      <c r="G5" s="64"/>
      <c r="H5" s="64"/>
      <c r="I5" s="96">
        <f>SUM(D5:H5)</f>
        <v>0</v>
      </c>
    </row>
    <row r="6" spans="1:9">
      <c r="A6" s="64"/>
      <c r="B6" s="64"/>
      <c r="C6" s="64"/>
      <c r="D6" s="64"/>
      <c r="E6" s="64"/>
      <c r="F6" s="64"/>
      <c r="G6" s="64"/>
      <c r="H6" s="64"/>
      <c r="I6" s="94">
        <v>0</v>
      </c>
    </row>
    <row r="12" spans="1:9">
      <c r="I12" s="98"/>
    </row>
    <row r="13" spans="1:9">
      <c r="I13" s="98"/>
    </row>
    <row r="14" spans="1:9">
      <c r="I14" s="98"/>
    </row>
    <row r="15" spans="1:9">
      <c r="I15" s="99"/>
    </row>
    <row r="16" spans="1:9">
      <c r="I16" s="98"/>
    </row>
    <row r="17" spans="9:9">
      <c r="I17" s="100"/>
    </row>
    <row r="18" spans="9:9">
      <c r="I18" s="101"/>
    </row>
    <row r="19" spans="9:9">
      <c r="I19" s="9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I7"/>
  <sheetViews>
    <sheetView workbookViewId="0">
      <selection activeCell="K26" sqref="K26"/>
    </sheetView>
  </sheetViews>
  <sheetFormatPr defaultRowHeight="15"/>
  <cols>
    <col min="1" max="1" width="15.28515625" bestFit="1" customWidth="1"/>
    <col min="2" max="2" width="17.85546875" bestFit="1" customWidth="1"/>
    <col min="3" max="3" width="13.7109375" bestFit="1" customWidth="1"/>
    <col min="4" max="4" width="18.42578125" bestFit="1" customWidth="1"/>
    <col min="5" max="5" width="21.85546875" bestFit="1" customWidth="1"/>
    <col min="6" max="6" width="11.140625" customWidth="1"/>
    <col min="8" max="8" width="20.85546875" bestFit="1" customWidth="1"/>
    <col min="9" max="9" width="14.42578125" customWidth="1"/>
  </cols>
  <sheetData>
    <row r="1" spans="1:9">
      <c r="A1" t="s">
        <v>48</v>
      </c>
    </row>
    <row r="2" spans="1:9" ht="15.75">
      <c r="A2" s="64" t="s">
        <v>13</v>
      </c>
      <c r="B2" s="64" t="s">
        <v>14</v>
      </c>
      <c r="C2" s="64" t="s">
        <v>15</v>
      </c>
      <c r="D2" s="65" t="s">
        <v>16</v>
      </c>
      <c r="E2" s="65" t="s">
        <v>17</v>
      </c>
      <c r="F2" s="65" t="s">
        <v>18</v>
      </c>
      <c r="G2" s="65" t="s">
        <v>20</v>
      </c>
      <c r="H2" s="65" t="s">
        <v>19</v>
      </c>
      <c r="I2" s="64" t="s">
        <v>0</v>
      </c>
    </row>
    <row r="3" spans="1:9" ht="17.25">
      <c r="A3" s="64">
        <v>71700</v>
      </c>
      <c r="B3" s="64" t="s">
        <v>3</v>
      </c>
      <c r="C3" s="64"/>
      <c r="D3" s="64"/>
      <c r="E3" s="64"/>
      <c r="F3" s="64"/>
      <c r="G3" s="64"/>
      <c r="H3" s="64"/>
      <c r="I3" s="86">
        <f>I4+I5</f>
        <v>335098.34999999998</v>
      </c>
    </row>
    <row r="4" spans="1:9">
      <c r="A4" s="64"/>
      <c r="B4" s="64"/>
      <c r="C4" s="64">
        <v>10</v>
      </c>
      <c r="D4" s="66">
        <f>' 04,10'!E45</f>
        <v>273655.59999999998</v>
      </c>
      <c r="E4" s="66">
        <f>' 04,10'!F45</f>
        <v>54775.75</v>
      </c>
      <c r="F4" s="66">
        <f>' 04,10'!G45</f>
        <v>6667</v>
      </c>
      <c r="G4" s="66">
        <f>' 04,10'!H45</f>
        <v>0</v>
      </c>
      <c r="H4" s="66">
        <f>' 04,10'!I45</f>
        <v>0</v>
      </c>
      <c r="I4" s="66">
        <f>SUM(D4:H4)</f>
        <v>335098.34999999998</v>
      </c>
    </row>
    <row r="5" spans="1:9">
      <c r="A5" s="64"/>
      <c r="B5" s="64"/>
      <c r="C5" s="64">
        <v>4</v>
      </c>
      <c r="D5" s="66">
        <f>' 04,10'!E48</f>
        <v>0</v>
      </c>
      <c r="E5" s="66">
        <f>' 04,10'!F48</f>
        <v>0</v>
      </c>
      <c r="F5" s="66">
        <f>' 04,10'!G48</f>
        <v>0</v>
      </c>
      <c r="G5" s="66">
        <f>' 04,10'!H48</f>
        <v>0</v>
      </c>
      <c r="H5" s="66">
        <f>' 04,10'!I48</f>
        <v>0</v>
      </c>
      <c r="I5" s="66">
        <f t="shared" ref="I5" si="0">SUM(D5:H5)</f>
        <v>0</v>
      </c>
    </row>
    <row r="6" spans="1:9">
      <c r="A6" s="64"/>
      <c r="B6" s="64"/>
      <c r="C6" s="64"/>
      <c r="D6" s="66">
        <f>' 04,10'!E47</f>
        <v>0</v>
      </c>
      <c r="E6" s="64"/>
      <c r="F6" s="64"/>
      <c r="G6" s="64"/>
      <c r="H6" s="64"/>
      <c r="I6" s="66"/>
    </row>
    <row r="7" spans="1:9">
      <c r="E7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F8"/>
  <sheetViews>
    <sheetView workbookViewId="0">
      <selection activeCell="E19" sqref="E19"/>
    </sheetView>
  </sheetViews>
  <sheetFormatPr defaultRowHeight="15"/>
  <cols>
    <col min="2" max="2" width="2.5703125" customWidth="1"/>
    <col min="3" max="3" width="14.85546875" customWidth="1"/>
    <col min="4" max="4" width="15.85546875" customWidth="1"/>
    <col min="5" max="5" width="15.140625" style="2" customWidth="1"/>
    <col min="6" max="6" width="19.42578125" style="2" customWidth="1"/>
    <col min="7" max="7" width="14.85546875" customWidth="1"/>
  </cols>
  <sheetData>
    <row r="1" spans="2:5">
      <c r="B1" s="64">
        <v>1</v>
      </c>
      <c r="C1" s="64" t="s">
        <v>55</v>
      </c>
      <c r="D1" s="93">
        <f>' 04,10'!E11+'(Donatoret)'!D14</f>
        <v>2630224.6899999995</v>
      </c>
    </row>
    <row r="2" spans="2:5">
      <c r="B2" s="64">
        <v>2</v>
      </c>
      <c r="C2" s="64" t="s">
        <v>56</v>
      </c>
      <c r="D2" s="67">
        <f>' 04,10'!F10+'(Donatoret)'!E14</f>
        <v>1674585.05</v>
      </c>
      <c r="E2" s="92"/>
    </row>
    <row r="3" spans="2:5">
      <c r="B3" s="64">
        <v>3</v>
      </c>
      <c r="C3" s="64" t="s">
        <v>57</v>
      </c>
      <c r="D3" s="67">
        <f>' 04,10'!G10+'(Donatoret)'!F14</f>
        <v>49228.56</v>
      </c>
    </row>
    <row r="4" spans="2:5">
      <c r="B4" s="64">
        <v>4</v>
      </c>
      <c r="C4" s="64" t="s">
        <v>58</v>
      </c>
      <c r="D4" s="67">
        <f>' 04,10'!H10+'(Donatoret)'!G14</f>
        <v>169046.28</v>
      </c>
    </row>
    <row r="5" spans="2:5">
      <c r="B5" s="64">
        <v>5</v>
      </c>
      <c r="C5" s="64" t="s">
        <v>59</v>
      </c>
      <c r="D5" s="67">
        <f>' 04,10'!I10+'(Donatoret)'!H14</f>
        <v>0</v>
      </c>
    </row>
    <row r="6" spans="2:5">
      <c r="D6" s="89">
        <f>D1+D2+D3+D4+D5</f>
        <v>4523084.5799999991</v>
      </c>
    </row>
    <row r="8" spans="2:5">
      <c r="D8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04,10</vt:lpstr>
      <vt:lpstr>(Donatoret)</vt:lpstr>
      <vt:lpstr>Sheet1</vt:lpstr>
      <vt:lpstr>IKSHPK</vt:lpstr>
      <vt:lpstr>AKPM</vt:lpstr>
      <vt:lpstr>QKTGJ</vt:lpstr>
      <vt:lpstr>5 Kategori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2026-04-14T08:58:17Z</dcterms:modified>
</cp:coreProperties>
</file>